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98" activeTab="0"/>
  </bookViews>
  <sheets>
    <sheet name="Лист1 с І кварталом" sheetId="1" r:id="rId1"/>
  </sheets>
  <definedNames/>
  <calcPr fullCalcOnLoad="1"/>
</workbook>
</file>

<file path=xl/sharedStrings.xml><?xml version="1.0" encoding="utf-8"?>
<sst xmlns="http://schemas.openxmlformats.org/spreadsheetml/2006/main" count="702" uniqueCount="318">
  <si>
    <t xml:space="preserve">    65110000-7              Розподіл води                </t>
  </si>
  <si>
    <t xml:space="preserve">      65110000-7                 Розподіл води                </t>
  </si>
  <si>
    <t xml:space="preserve">  90430000-0                   Послуги з відведення стічних вод                    </t>
  </si>
  <si>
    <t xml:space="preserve">90430000-0                    Послуги з відведення стічних вод                      </t>
  </si>
  <si>
    <t xml:space="preserve">  09310000-5                 Електрична енергія             </t>
  </si>
  <si>
    <t xml:space="preserve">  65210000-8                    Розподіл газу         </t>
  </si>
  <si>
    <t xml:space="preserve"> 09120000-6                Газове паливо             </t>
  </si>
  <si>
    <t xml:space="preserve"> 66510000-8                  Страхові послуги           </t>
  </si>
  <si>
    <t xml:space="preserve">     Всього по коду 2210</t>
  </si>
  <si>
    <t xml:space="preserve"> 72220000-3    Консультаційні послуги з питань систем та з технічних питань                 </t>
  </si>
  <si>
    <t xml:space="preserve">Інформаційні послуги (хостинг) </t>
  </si>
  <si>
    <t xml:space="preserve">      Всього по коду 2240</t>
  </si>
  <si>
    <t xml:space="preserve">      Всього по коду 2271</t>
  </si>
  <si>
    <t xml:space="preserve">      Всього по коду 2272</t>
  </si>
  <si>
    <t xml:space="preserve">      Всього по коду 2273</t>
  </si>
  <si>
    <t xml:space="preserve">     Всього по коду 2274</t>
  </si>
  <si>
    <t xml:space="preserve">Конкретна назва предмета закупівлі </t>
  </si>
  <si>
    <t xml:space="preserve">Код згідно з КЕКВ                                                                                                 (для бюджетних коштів)  </t>
  </si>
  <si>
    <t xml:space="preserve">Розмір бюджетного призначення за кошторисом або очікувана вартість предмета закупівлі </t>
  </si>
  <si>
    <t>Примітки</t>
  </si>
  <si>
    <t>Процедура закупівлі</t>
  </si>
  <si>
    <t>Орієнтований початок проведення процедури закупівлі</t>
  </si>
  <si>
    <t xml:space="preserve">Оплата послуг (крім комунальних) </t>
  </si>
  <si>
    <t xml:space="preserve">Оплата комунальних послуг та енергоносіїв </t>
  </si>
  <si>
    <t>Двигуни та їх частини</t>
  </si>
  <si>
    <r>
      <t>Послуги з програмування та консультаційні послуги з питань програмного забезпечення (</t>
    </r>
    <r>
      <rPr>
        <b/>
        <sz val="12"/>
        <color indexed="8"/>
        <rFont val="Times New Roman"/>
        <family val="1"/>
      </rPr>
      <t>послуги Монтекса)</t>
    </r>
  </si>
  <si>
    <t>Послуги з охорони об’єктів та особистої охорони</t>
  </si>
  <si>
    <t>Послуги з утилізації побутових відходів</t>
  </si>
  <si>
    <t xml:space="preserve">без застосування електронної системи </t>
  </si>
  <si>
    <t xml:space="preserve">Найменування замовника </t>
  </si>
  <si>
    <t>Код згідно з ЄДРПОУ замовника</t>
  </si>
  <si>
    <r>
      <t xml:space="preserve">Послуги з утилізації побутових відходів </t>
    </r>
    <r>
      <rPr>
        <b/>
        <sz val="12"/>
        <color indexed="8"/>
        <rFont val="Times New Roman"/>
        <family val="1"/>
      </rPr>
      <t>(відшкодування)</t>
    </r>
  </si>
  <si>
    <t xml:space="preserve">Оренда автомобіля </t>
  </si>
  <si>
    <t>Послуги з надання в оренду чи лізингу нежитлової нерухомості</t>
  </si>
  <si>
    <t>Послуги зі страхування транспортних засобів</t>
  </si>
  <si>
    <t xml:space="preserve">Оренда обладнання </t>
  </si>
  <si>
    <r>
      <t xml:space="preserve">Пара, гаряча вода та пов’язана продукція (Централізоване опалення) </t>
    </r>
    <r>
      <rPr>
        <b/>
        <sz val="11"/>
        <rFont val="Times New Roman"/>
        <family val="1"/>
      </rPr>
      <t xml:space="preserve">відшкодування  </t>
    </r>
  </si>
  <si>
    <t xml:space="preserve">Видатки на відрядження </t>
  </si>
  <si>
    <t xml:space="preserve">     Всього по коду 2250</t>
  </si>
  <si>
    <t>Всього по коду 2275</t>
  </si>
  <si>
    <t>Всього по коду 2282</t>
  </si>
  <si>
    <t xml:space="preserve">Послуги зі страхування від нещасних випадків і страхування здоров’я </t>
  </si>
  <si>
    <t>Всього по коду 2730</t>
  </si>
  <si>
    <t>Інші поточні видатки</t>
  </si>
  <si>
    <t xml:space="preserve">О.Г. Градова </t>
  </si>
  <si>
    <r>
      <t xml:space="preserve">Електрична енергія </t>
    </r>
    <r>
      <rPr>
        <b/>
        <sz val="12"/>
        <rFont val="Times New Roman"/>
        <family val="1"/>
      </rPr>
      <t xml:space="preserve"> відшкодування </t>
    </r>
  </si>
  <si>
    <t xml:space="preserve"> Розподіл газу  </t>
  </si>
  <si>
    <t xml:space="preserve"> Навчання</t>
  </si>
  <si>
    <t xml:space="preserve">Коди та назви  відповідних класифікаторів предмета закупівлі                       (за наявності)  </t>
  </si>
  <si>
    <t xml:space="preserve"> </t>
  </si>
  <si>
    <t xml:space="preserve">Звіт про укладений договір </t>
  </si>
  <si>
    <r>
      <t xml:space="preserve">    09320000-8                   Пара, гаряча вода та пов’язана продукція (Централізоване опалення) </t>
    </r>
    <r>
      <rPr>
        <b/>
        <sz val="12"/>
        <rFont val="Times New Roman"/>
        <family val="1"/>
      </rPr>
      <t>відшкодування</t>
    </r>
    <r>
      <rPr>
        <sz val="12"/>
        <rFont val="Times New Roman"/>
        <family val="1"/>
      </rPr>
      <t xml:space="preserve">                   </t>
    </r>
  </si>
  <si>
    <t>Запасні частини до вантажних транспортних засобів, фургонів та легкових автомобілів</t>
  </si>
  <si>
    <t xml:space="preserve">Січень-грудень 2019 року </t>
  </si>
  <si>
    <t xml:space="preserve">Всього: </t>
  </si>
  <si>
    <r>
      <t xml:space="preserve"> 09110000-3                 Тверде паливо    </t>
    </r>
    <r>
      <rPr>
        <b/>
        <sz val="12"/>
        <rFont val="Times New Roman"/>
        <family val="1"/>
      </rPr>
      <t xml:space="preserve">  (відшкодування)  </t>
    </r>
    <r>
      <rPr>
        <sz val="12"/>
        <rFont val="Times New Roman"/>
        <family val="1"/>
      </rPr>
      <t xml:space="preserve">    </t>
    </r>
  </si>
  <si>
    <r>
      <t>Вугілля (</t>
    </r>
    <r>
      <rPr>
        <b/>
        <sz val="12"/>
        <rFont val="Times New Roman"/>
        <family val="1"/>
      </rPr>
      <t xml:space="preserve">відшкодування) </t>
    </r>
  </si>
  <si>
    <r>
      <t xml:space="preserve">Послуги з технічного обслуговування газових приладів  </t>
    </r>
    <r>
      <rPr>
        <b/>
        <sz val="12"/>
        <color indexed="8"/>
        <rFont val="Times New Roman"/>
        <family val="1"/>
      </rPr>
      <t xml:space="preserve"> (відшкодування)   </t>
    </r>
  </si>
  <si>
    <t xml:space="preserve">Послуги з ремонту і технічного обслуговування протипожежного обладнання (пожежне спостереження) </t>
  </si>
  <si>
    <t>34330000-9          Запасні частини до вантажних транспортних засобів, фургонів та легкових автомобілів</t>
  </si>
  <si>
    <t xml:space="preserve">80210000-9            Послуги у сфері середньої технічної та професійної освіти                </t>
  </si>
  <si>
    <t xml:space="preserve">     79710000-4             Охоронні послуги               </t>
  </si>
  <si>
    <r>
      <t xml:space="preserve">Природний газ   </t>
    </r>
    <r>
      <rPr>
        <b/>
        <sz val="12"/>
        <rFont val="Times New Roman"/>
        <family val="1"/>
      </rPr>
      <t xml:space="preserve"> відшкодування </t>
    </r>
  </si>
  <si>
    <t>Всього по коду 2800</t>
  </si>
  <si>
    <t xml:space="preserve">А.В. Малета    </t>
  </si>
  <si>
    <t>Механічні запасні частини, крім двигунів і частин двигунів</t>
  </si>
  <si>
    <t xml:space="preserve"> 34310000-3                                    Двигуни та їх частини </t>
  </si>
  <si>
    <t xml:space="preserve"> 34320000-6                         Механічні запасні частини, крім двигунів і частин двигунів </t>
  </si>
  <si>
    <t>Знаряддя</t>
  </si>
  <si>
    <t xml:space="preserve">Автомобільні шини </t>
  </si>
  <si>
    <t xml:space="preserve"> 34350000-5                       Шини для транспортних засобів великої та малої тоннажності </t>
  </si>
  <si>
    <t xml:space="preserve">98110000-7                         Послуги підприємницьких, професійних та спеціалізованих організацій </t>
  </si>
  <si>
    <t xml:space="preserve">50530000-9                                Послуги з ремонту і технічного обслуговування техніки     </t>
  </si>
  <si>
    <t xml:space="preserve">44110000-4 Конструкційні матеріали </t>
  </si>
  <si>
    <t>50410000-2                 Послуги з ремонту і технічного обслуговування вимірювальних, випробувальних і контрольних приладів</t>
  </si>
  <si>
    <t xml:space="preserve">          Голова тендерного комітету </t>
  </si>
  <si>
    <t xml:space="preserve">                      Секретар  тендерного комітету                            </t>
  </si>
  <si>
    <t xml:space="preserve">  70220000-9                  Послуги з надання в оренду чи лізингу нежитлової нерухомості                    </t>
  </si>
  <si>
    <t xml:space="preserve">  66510000-8                 Страхові послуги                   </t>
  </si>
  <si>
    <t xml:space="preserve"> 72410000-7 Послуги провайдерів                    </t>
  </si>
  <si>
    <t>Додаток до річного плану закупівель на   2020 рік</t>
  </si>
  <si>
    <t>КНП "Обласний територіальний центр екстренної медичної допомоги та медицини катастроф" ХОР</t>
  </si>
  <si>
    <t>Електричні акумулятори</t>
  </si>
  <si>
    <t xml:space="preserve">31430000-9  Електричні акумулятори </t>
  </si>
  <si>
    <t xml:space="preserve">Січень - грудень   2020 року </t>
  </si>
  <si>
    <t>Допорогові закупівлі</t>
  </si>
  <si>
    <t xml:space="preserve">Лютий 2020 року </t>
  </si>
  <si>
    <t xml:space="preserve">Січень-грудень 2020 року </t>
  </si>
  <si>
    <t xml:space="preserve">44520000-1           Замки, ключі та петлі </t>
  </si>
  <si>
    <t>Замки</t>
  </si>
  <si>
    <t>Бензинові фільтри</t>
  </si>
  <si>
    <t>42910000-8           Апарати для дистилювання, фільтрування чи ректифікації</t>
  </si>
  <si>
    <t xml:space="preserve">Зубчасті колеса, зубчасті передачі та приводні елементи </t>
  </si>
  <si>
    <t xml:space="preserve">42140000-2        Зубчасті колеса, зубчасті передачі та приводні елементи </t>
  </si>
  <si>
    <t xml:space="preserve">Електричне обладнання для двигунів і транспортних засобів </t>
  </si>
  <si>
    <t xml:space="preserve">31610000-5 Електричне обладнання для двигунів і транспортних засобів </t>
  </si>
  <si>
    <t>Запасні частини різні</t>
  </si>
  <si>
    <t xml:space="preserve">34910000-9          Гужові чи ручні вози, інші транспортні засоби з немеханічним приводом, багажні вози та різні запасні частини </t>
  </si>
  <si>
    <t>Мастильні засоби</t>
  </si>
  <si>
    <t xml:space="preserve">09210000-4  Мастильні засоби  </t>
  </si>
  <si>
    <t>Бланки,  реєстраційні журнали та інше</t>
  </si>
  <si>
    <t xml:space="preserve">22810000-1                         Паперові чи картонні реєстраційні журнали </t>
  </si>
  <si>
    <t>Папір</t>
  </si>
  <si>
    <t xml:space="preserve">22990000-6         Газетний папір, папір ручного виготовлення та інший некрейдований папір або картон для графічних цілей </t>
  </si>
  <si>
    <t xml:space="preserve">44160000-9 Магістралі, трубопроводи, труби, обсадні труби, тюбінги та супутні вироби </t>
  </si>
  <si>
    <t xml:space="preserve">Магістралі, трубопроводи, труби, обсадні труби, тюбінги та супутні вироби </t>
  </si>
  <si>
    <t xml:space="preserve">44510000-8            Знаряддя </t>
  </si>
  <si>
    <t>Водонагрівач</t>
  </si>
  <si>
    <t>42160000-8             Котельні установки</t>
  </si>
  <si>
    <t>22410000-7                  Марки</t>
  </si>
  <si>
    <t>Марки</t>
  </si>
  <si>
    <t>Клеї</t>
  </si>
  <si>
    <t xml:space="preserve">24910000-6                                    Клеї </t>
  </si>
  <si>
    <t>Шпалери</t>
  </si>
  <si>
    <t xml:space="preserve">39190000-0       Шпалери та інші настінні покриття </t>
  </si>
  <si>
    <t>Конструкційні матеріали</t>
  </si>
  <si>
    <t xml:space="preserve">44830000-7           Мастики, шпаклівки, замазки та розчинники </t>
  </si>
  <si>
    <t>Шпаклівка</t>
  </si>
  <si>
    <t>Фарби</t>
  </si>
  <si>
    <t xml:space="preserve">44810000-1           Фарби </t>
  </si>
  <si>
    <t>Вапняк</t>
  </si>
  <si>
    <t xml:space="preserve">44920000-5          Вапняк, гіпс і крейда </t>
  </si>
  <si>
    <t>Робочі рукавиці</t>
  </si>
  <si>
    <t xml:space="preserve">18140000-2           Аксесуари до робочого одягу </t>
  </si>
  <si>
    <t>Акумулятор</t>
  </si>
  <si>
    <t>Двері, вікна, перегородки</t>
  </si>
  <si>
    <t xml:space="preserve">44220000-8            Столярні вироби </t>
  </si>
  <si>
    <t xml:space="preserve">44820000-4
Лаки
</t>
  </si>
  <si>
    <t>Лак</t>
  </si>
  <si>
    <t xml:space="preserve">39220000-0          Кухонне приладдя, товари для дому та господарства і приладдя для закладів громадського харчування </t>
  </si>
  <si>
    <t>Автощітки</t>
  </si>
  <si>
    <r>
      <t>Медикаменти та перев</t>
    </r>
    <r>
      <rPr>
        <b/>
        <sz val="12"/>
        <rFont val="Times New Roman"/>
        <family val="1"/>
      </rPr>
      <t>'</t>
    </r>
    <r>
      <rPr>
        <b/>
        <i/>
        <sz val="12"/>
        <rFont val="Times New Roman"/>
        <family val="1"/>
      </rPr>
      <t xml:space="preserve">язувальні матеріали </t>
    </r>
  </si>
  <si>
    <t>24110000-8                 Промислові гази</t>
  </si>
  <si>
    <t xml:space="preserve">Медичні гази -Кисень  </t>
  </si>
  <si>
    <t xml:space="preserve">Січень-березень 2020 року </t>
  </si>
  <si>
    <t>72250000-2         Послуги, пов’язані із системами та підтримкою</t>
  </si>
  <si>
    <t>Послуги, пов’язані із системами та підтримкою (GPS навігаторів)</t>
  </si>
  <si>
    <t xml:space="preserve">Січень-квітень 2020 року </t>
  </si>
  <si>
    <t>Спостереження за пожежною сигналізацією об’єкта, технічне обслуговування СПП</t>
  </si>
  <si>
    <t xml:space="preserve">50410000-2           Послуги з ремонту і технічного обслуговування вимірювальних, випробувальних і контрольних приладів </t>
  </si>
  <si>
    <t>Послуги з ремонту і технічного обслуговування аудіовізуального та оптичного обладнання</t>
  </si>
  <si>
    <t xml:space="preserve">50340000-0           Послуги з ремонту і технічного обслуговування аудіовізуального та оптичного обладнання </t>
  </si>
  <si>
    <t>Спостереження за сигналізацією об’єктів (тривожна кнопка)</t>
  </si>
  <si>
    <t xml:space="preserve">Січень-червень 2020 року </t>
  </si>
  <si>
    <r>
      <t>Послуги з технічного обслуговування газових приладів (Херсонгаз)</t>
    </r>
    <r>
      <rPr>
        <b/>
        <sz val="12"/>
        <color indexed="8"/>
        <rFont val="Times New Roman"/>
        <family val="1"/>
      </rPr>
      <t xml:space="preserve">   </t>
    </r>
  </si>
  <si>
    <r>
      <t>Послуги з технічного обслуговування газових приладів (Херсонгазбуд)</t>
    </r>
    <r>
      <rPr>
        <b/>
        <sz val="12"/>
        <color indexed="8"/>
        <rFont val="Times New Roman"/>
        <family val="1"/>
      </rPr>
      <t xml:space="preserve">   </t>
    </r>
  </si>
  <si>
    <r>
      <t>Послуги з технічного обслуговування газових приладів (Інжтехносервіс)</t>
    </r>
    <r>
      <rPr>
        <b/>
        <sz val="12"/>
        <color indexed="8"/>
        <rFont val="Times New Roman"/>
        <family val="1"/>
      </rPr>
      <t xml:space="preserve">   </t>
    </r>
  </si>
  <si>
    <t xml:space="preserve">72260000-5         Послуги, пов’язані з програмним забезпеченням </t>
  </si>
  <si>
    <t>Послуги, пов’язані з програмним забезпеченням (економісти)</t>
  </si>
  <si>
    <t xml:space="preserve">Січень-грудень              2020 року </t>
  </si>
  <si>
    <t>72510000-3 Управлінські послуги, пов’язані з комп’ютерними технологіями</t>
  </si>
  <si>
    <t>Послуги у сфері програмного забезпечення для керування мережами</t>
  </si>
  <si>
    <t>72210000-0         Послуги з розробки пакетів програмного забезпечення</t>
  </si>
  <si>
    <t>Послуги з інформатизації</t>
  </si>
  <si>
    <t>Послуги з ремонту автомобілів</t>
  </si>
  <si>
    <t xml:space="preserve">50110000-9          Послуги з ремонту і технічного обслуговування мототранспортних засобів і супутнього обладнання </t>
  </si>
  <si>
    <t>Послуги з технічного обслуговування телекомунікаційного обладнання  (ремонт телефона)</t>
  </si>
  <si>
    <t xml:space="preserve">50330000-7              Послуги з технічного обслуговування телекомунікаційного обладнання </t>
  </si>
  <si>
    <t>Реєстрація, перереєстрація колісних транспортних засобів</t>
  </si>
  <si>
    <t xml:space="preserve">75120000-3 Адміністративні послуги державних установ </t>
  </si>
  <si>
    <t xml:space="preserve">71630000-3          Послуги з технічного огляду та випробовувань </t>
  </si>
  <si>
    <t>Послуги з випробувань підвищеною напругою захисних засобів</t>
  </si>
  <si>
    <t>Послуги з дезінфікування та дератизування</t>
  </si>
  <si>
    <t xml:space="preserve">90670000-4            Послуги з дезінфікування та дератизування міських і сільських територій </t>
  </si>
  <si>
    <t>Ремонт і технічне обслуговування принтерів</t>
  </si>
  <si>
    <t xml:space="preserve">50310000-1 Технічне обслуговування і ремонт офісної техніки </t>
  </si>
  <si>
    <t>Послуги з ремонту і технічного обслуговування персональних комп’ютерів</t>
  </si>
  <si>
    <t xml:space="preserve">50320000-4         Послуги з ремонту і технічного обслуговування персональних комп’ютерів </t>
  </si>
  <si>
    <t>Послуги з ремонту і технічного обслуговування медичного та хірургічного обладнання</t>
  </si>
  <si>
    <t xml:space="preserve">50420000-5       Послуги з ремонту і технічного обслуговування медичного та хірургічного обладнання </t>
  </si>
  <si>
    <t xml:space="preserve">79130000-4          Юридичні послуги, пов’язані з оформленням і засвідченням документів </t>
  </si>
  <si>
    <t>Юридичні послуги, пов’язані з надання інформації з Державного реєстру обтяжень рухомого майна</t>
  </si>
  <si>
    <t xml:space="preserve">Централізоване водопостачання </t>
  </si>
  <si>
    <r>
      <t xml:space="preserve"> Централізоване водопостачання    </t>
    </r>
    <r>
      <rPr>
        <b/>
        <sz val="12"/>
        <rFont val="Times New Roman"/>
        <family val="1"/>
      </rPr>
      <t xml:space="preserve">відшкодування </t>
    </r>
  </si>
  <si>
    <t xml:space="preserve"> Централізоване водовідведення </t>
  </si>
  <si>
    <r>
      <t xml:space="preserve">Централізоване водовідведення    </t>
    </r>
    <r>
      <rPr>
        <b/>
        <sz val="12"/>
        <rFont val="Times New Roman"/>
        <family val="1"/>
      </rPr>
      <t xml:space="preserve"> відшкодування </t>
    </r>
  </si>
  <si>
    <t xml:space="preserve"> 90510000-5                 Утилізація/видалення сміття та поводження зі сміттям              </t>
  </si>
  <si>
    <r>
      <t xml:space="preserve"> 90510000-5                 Утилізація/видалення сміття та поводження зі сміттям    </t>
    </r>
    <r>
      <rPr>
        <b/>
        <sz val="12"/>
        <rFont val="Times New Roman"/>
        <family val="1"/>
      </rPr>
      <t>(відшкодування)</t>
    </r>
    <r>
      <rPr>
        <sz val="12"/>
        <rFont val="Times New Roman"/>
        <family val="1"/>
      </rPr>
      <t xml:space="preserve">           </t>
    </r>
  </si>
  <si>
    <t xml:space="preserve">33600000-6 Фармацевтична продукція Медичні розчини </t>
  </si>
  <si>
    <t>Електроліти для внутрішньовенного введення (моно препарати та в комбінаціях) (electrolytes)</t>
  </si>
  <si>
    <t>20% пролонгації договорудо договору № 84 від 12.03.2019 року</t>
  </si>
  <si>
    <t>Інфузійне приладдя (Канюля внутрішньовенна з ін'єкційним портом, стандарт, «ALEXPHARM», 22 G (0,9 х 25мм), Шприц ін'єкційний 3-х компонентний одноразовий стерильний «ALEXPHARM» 2 мл з голкою 23G (0,6х30мм), Шприц ін'єкційний 3-х компонентний одноразовий стерильний «ALEXPHARM» 5 мл з голкою 22G (0,7х40мм), Шприц ін'єкційний 3 –х компонентний одноразовий стерильний «ALEXPHARM» 10 мл Luer Lock з голкою 21 G (0,8х40мм))</t>
  </si>
  <si>
    <t>33140000-3 Медичні матеріали</t>
  </si>
  <si>
    <t xml:space="preserve">20% пролонгації договорудо договорудо договору 
№ 127 від 27.04.2019
</t>
  </si>
  <si>
    <t>09130000-9 Нафта і дистиляти</t>
  </si>
  <si>
    <t>Бензин, дизельне паливо</t>
  </si>
  <si>
    <t>20% пролонгації договору до договору № 332 від 25.11.2019 року</t>
  </si>
  <si>
    <t xml:space="preserve">72310000-1 
Послуги з обробки даних
</t>
  </si>
  <si>
    <r>
      <t>Послуги з консультування та технічної підтримки з питань управління даними програмного забезпечення (</t>
    </r>
    <r>
      <rPr>
        <b/>
        <sz val="12"/>
        <color indexed="8"/>
        <rFont val="Times New Roman"/>
        <family val="1"/>
      </rPr>
      <t>послуги Монтекса</t>
    </r>
    <r>
      <rPr>
        <sz val="12"/>
        <color indexed="8"/>
        <rFont val="Times New Roman"/>
        <family val="1"/>
      </rPr>
      <t>)</t>
    </r>
  </si>
  <si>
    <t>Послуги, пов’язані з програмним забезпеченням (бухгалтерія)</t>
  </si>
  <si>
    <r>
      <t>Послуги Інтернету  (</t>
    </r>
    <r>
      <rPr>
        <b/>
        <sz val="12"/>
        <rFont val="Times New Roman"/>
        <family val="1"/>
      </rPr>
      <t>резервний Інтернет, Київстар)</t>
    </r>
  </si>
  <si>
    <t>Протокол № 6 від 06.02.2020</t>
  </si>
  <si>
    <r>
      <t xml:space="preserve">Скасована закупівля 04.02.2020            </t>
    </r>
    <r>
      <rPr>
        <sz val="12"/>
        <rFont val="Times New Roman"/>
        <family val="1"/>
      </rPr>
      <t>протокол № 6 від 06.02.2020</t>
    </r>
  </si>
  <si>
    <t xml:space="preserve">30190000-7           Офісне устаткування та приладдя різне </t>
  </si>
  <si>
    <t>Конверти</t>
  </si>
  <si>
    <t xml:space="preserve">Лютий-грудень 2020 року </t>
  </si>
  <si>
    <t xml:space="preserve">98310000-9 Послуги з прання і сухого чищення </t>
  </si>
  <si>
    <t>Послуги з прання і сухого чищення</t>
  </si>
  <si>
    <t xml:space="preserve">Лютий-грудень              2020 року </t>
  </si>
  <si>
    <t>24320000-3 Основні органічні хімічні речовини</t>
  </si>
  <si>
    <t>Йод (Iodine)</t>
  </si>
  <si>
    <t>березень-грудень 2020 року</t>
  </si>
  <si>
    <t>протокол № 9 від 03.03.2020</t>
  </si>
  <si>
    <t>Пероксид водню (Hydrogen peroxide)</t>
  </si>
  <si>
    <t xml:space="preserve">24310000-0 Основні неорганічні хімічні речовини </t>
  </si>
  <si>
    <t xml:space="preserve">24450000-3 Агрохімічна продукція </t>
  </si>
  <si>
    <t>Дезінфекційні засоби</t>
  </si>
  <si>
    <t xml:space="preserve">     Всього по коду 2220</t>
  </si>
  <si>
    <t xml:space="preserve">22990000-6 Газетний папір, папір ручного виготовлення та інший некрейдований папір або картон для графічних цілей  </t>
  </si>
  <si>
    <t>НК 024:2019- 16754 Папір для реєстрації електрокардіограм) (Фоточутливі, термочутливі та термографічні папір та картон -ЕКГ папір)</t>
  </si>
  <si>
    <t xml:space="preserve">24110000-8 Промислові гази </t>
  </si>
  <si>
    <t>Медичні гази –Кисень</t>
  </si>
  <si>
    <t xml:space="preserve">33120000-7 Системи реєстрації медичної інформації та дослідне обладнання                     </t>
  </si>
  <si>
    <t>НК 024:2019 – 30266 Набір реагентів для вимірювання тропоніну (Індикаторні смужки)</t>
  </si>
  <si>
    <t xml:space="preserve">33140000-3 Медичні матеріали  </t>
  </si>
  <si>
    <t>НК 024:2019 – 38561 Зонд назогастральний / орогастральний); (НК 024:2019 –43998 Затискач для пуповини, одноразового використання (Зонд шлунковий,  затискач для пуповини)</t>
  </si>
  <si>
    <t xml:space="preserve">33190000-8 Медичне обладнання та вироби медичного призначення різні  </t>
  </si>
  <si>
    <t>НК 024:2019- 32030 Уретральний катетеризаційний комплект  (Катетери урологічні))</t>
  </si>
  <si>
    <t xml:space="preserve">33190000-8 Медичне обладнання та вироби медичного призначення різні   </t>
  </si>
  <si>
    <t>НК 024:2019 – 43324 Система для переливання рідин загального призначення  (Система ПР)</t>
  </si>
  <si>
    <t xml:space="preserve">19270000-9  Неткані матеріали </t>
  </si>
  <si>
    <t>НК 024:2019- 61938 Набір одягу оглядовий  (Комплект протиепідемічний)</t>
  </si>
  <si>
    <t xml:space="preserve">33150000-6 Апаратура для радіотерапії, механотерапії, електротерапії та фізичної терапії                                                   </t>
  </si>
  <si>
    <t>НК 024:2019 – 12557 Маска для кисневої терапії;                       НК 024:2019 – 45036 Ларингеальний повітропровід, разового застосування  (Кисневі маски, Повітровіди)</t>
  </si>
  <si>
    <t>Протокол № 6 від 06.02.2020, протокол № 9 від 03.03.2020</t>
  </si>
  <si>
    <t xml:space="preserve">44530000-4 Кріпильні деталі </t>
  </si>
  <si>
    <t>Саморізи, болти, кріпильні деталі</t>
  </si>
  <si>
    <t xml:space="preserve">44810000-1 Фарби </t>
  </si>
  <si>
    <t>Фарба, колар</t>
  </si>
  <si>
    <t xml:space="preserve">44830000-7 Мастики, шпаклівки, замазки та розчинники </t>
  </si>
  <si>
    <t>Ґрунтовка</t>
  </si>
  <si>
    <t xml:space="preserve">39220000-0 Кухонне приладдя, товари для дому та господарства і приладдя для закладів громадського харчування </t>
  </si>
  <si>
    <t>Щітки, пензлі для фарбування</t>
  </si>
  <si>
    <t xml:space="preserve">30190000-7 Офісне устаткування та приладдя різне </t>
  </si>
  <si>
    <t>Малярна стрічка</t>
  </si>
  <si>
    <t xml:space="preserve">24910000-6 Клеї </t>
  </si>
  <si>
    <t>Клей ПВА</t>
  </si>
  <si>
    <t xml:space="preserve">44510000-8 Знаряддя </t>
  </si>
  <si>
    <t>Ручні знаряддя</t>
  </si>
  <si>
    <t xml:space="preserve">44310000-6 Вироби з дроту </t>
  </si>
  <si>
    <t>Зварювальні матеріали</t>
  </si>
  <si>
    <t xml:space="preserve">44190000-8 Конструкційні матеріали різні </t>
  </si>
  <si>
    <t>Панель настінна</t>
  </si>
  <si>
    <t xml:space="preserve">44420000-0 Будівельні товари </t>
  </si>
  <si>
    <t>Драбина</t>
  </si>
  <si>
    <t xml:space="preserve">18410000-6 Спеціальний одяг </t>
  </si>
  <si>
    <t>Спеціальний одяг</t>
  </si>
  <si>
    <t xml:space="preserve">35120000-1 Системи та пристрої нагляду та охорони </t>
  </si>
  <si>
    <t>Пломби</t>
  </si>
  <si>
    <t xml:space="preserve">39830000-9 Продукція для чищення </t>
  </si>
  <si>
    <t>Мийні засоби</t>
  </si>
  <si>
    <t xml:space="preserve">19270000-9 Неткані матеріали </t>
  </si>
  <si>
    <t>НК 024:2019- 61938 Набір одягу оглядовий  (Протиепідемічний комплект)</t>
  </si>
  <si>
    <r>
      <rPr>
        <b/>
        <sz val="12"/>
        <rFont val="Times New Roman"/>
        <family val="1"/>
      </rPr>
      <t xml:space="preserve">Додаткові кошти </t>
    </r>
    <r>
      <rPr>
        <sz val="12"/>
        <rFont val="Times New Roman"/>
        <family val="1"/>
      </rPr>
      <t>протокол № 10 від 13.03.2020</t>
    </r>
  </si>
  <si>
    <t xml:space="preserve">33150000-6 Апаратура для радіотерапії, механотерапії, електротерапії та фізичної терапії </t>
  </si>
  <si>
    <t>НК 024:2019- 57793 Респіратор загального застосування (Респіратори FFP 3)</t>
  </si>
  <si>
    <t>НК 024:2019- 35557 Простирадло для столу для огляду / терапевтичних процедур, одноразового використання (Простирадло, пелюшка на підголовник), НК 024:2019 – 10416 Рятувальна ковдра (Ковдра термоізоляційна)</t>
  </si>
  <si>
    <t xml:space="preserve">18420000-9 Аксесуари для одягу </t>
  </si>
  <si>
    <t>НК 024:2019 - 47172 Непудровані, оглядові / процедурні рукавички з латексу гевеї, нестерильні (Одноразові рукавички)</t>
  </si>
  <si>
    <t xml:space="preserve">33140000-3 Медичні матеріали </t>
  </si>
  <si>
    <t>НК 024:2019 - 56631 Фіксатор внутрішньовенного катетера (Пластир Medicare для фіксації канюль внутрішньовенних 8см*2см), НК 024:2019 - 44990 Лейкопластир до поверхневих ран (Пластир на нетканій основі 5м*2см), НК 024:2019 – 48133 Серветка марлева тканна, стерильна (Серветки стерильні 16*14см 8 шарів)</t>
  </si>
  <si>
    <t>НК 024:2019 - 46695 Гнучка ендотерапічна канюля, одноразова (Канюля в/в одноразового використання)</t>
  </si>
  <si>
    <t>НК 024:2019 - 46695 Шприци ін’єкційні стерильні одн. використ. з голкою)</t>
  </si>
  <si>
    <t xml:space="preserve">33600000-6 Фармацевтична продукція </t>
  </si>
  <si>
    <t>Фенілефрин (Phenylephrine), Епінефрин (Epinephrine), Аміодарон (Amiodarone), Кислота ацетилсаліцилова (монопрепарат та його комбінації) (Acetylsalicylic acid), Гепарин натрію (heparin), Дексаметазону натрію фосфат (Dexamethasone, combinations), Преднізолон (prednisolone), Фуросемід (furosemide), Диклофенак (Diclofenac), Натрію хлорид (electrolytes)</t>
  </si>
  <si>
    <t>Дифенгідрамін (diphenhydramine), Кислота амінокапронова (Aminocaproic acid), Етамзилат (Etamsylate), Папаверин (papaverine), Кеторолак (ketorolac), Налбуфін (Nalbuphine), Метамізол натрію, фенпіверинію бромід, пітофенону гідрохлорид (metamizole sodium, combinations with psycholeptics), Етиловий ефір бромізовалеріанової кислоти в комбінаціях (barbiturates in combination with other drugs), Декспантенол (Dexpanthenol), Сорбітол укомбінаціях з натрію лактату та/або електролітами (Aminocaproic acid), Розчини для корекції електролітного балансу(Electrolytes)</t>
  </si>
  <si>
    <t xml:space="preserve">33170000-2 Обладнання для анестезії та реанімації </t>
  </si>
  <si>
    <t>НК 024:2019 - 17141 Видихувальний легеневий реаніматор (Надглотковий повітровід (ларингіальна маска)</t>
  </si>
  <si>
    <t xml:space="preserve">33190000-8 Медичне обладнання та вироби медичного призначення різні </t>
  </si>
  <si>
    <t>НК 024:2019 - 13818 Портативні ноші (Ноші м’які з ручками для транспортування)</t>
  </si>
  <si>
    <t xml:space="preserve">38410000-2 Лічильні прилади </t>
  </si>
  <si>
    <t>НК 024:2019 - 60347 Аналізатор частинок в повітрі (Гігрометр), НК 024:2019 – 17436 Лабораторний термометр (Термометр для холодильника з метрологічною повіркою)</t>
  </si>
  <si>
    <t>НК 024:2019 - 17591 Ручний апарат багаторазового застосування штучного вентилювання легень (Мішок Амбу для дорослих)</t>
  </si>
  <si>
    <t>38420000-5 Прилади для вимірювання витрати, рівня та тиску рідин і газів</t>
  </si>
  <si>
    <t>НК 024:2019 - 16986 Автоматичний, портативний, електронний апарат для вимірювання артеріального тиску, з манжетою на палець (Тонометр механічний з манжетами різного розміру)</t>
  </si>
  <si>
    <t xml:space="preserve">337600000-5 Туалетний папір, носові хустинки, рушники для рук і серветки </t>
  </si>
  <si>
    <t>НК 024:2019 - 61695 Серветка для очищення шкіри, стерильна (Паперові серветки)</t>
  </si>
  <si>
    <t xml:space="preserve">33120000-7 Системи реєстрації медичної інформації та дослідне обладнання </t>
  </si>
  <si>
    <t>НК 024:2019 – 30221 Реагент швидкого тестування на глюкозу (Тест-смужки для визначення глюкози у крові), НК 024:2019 – 33256 Кетоновий комплект (Тест- смужки для визначення кетонів у сечі), НК 024:2019 – 30266 Набір реагентів для вимірювання тропоніну (Тест на визначення Тропоніну)</t>
  </si>
  <si>
    <t>НК 024:2019 – 35844 Джгут на верхню / нижню кінцівку, багаторазового використання (Джгут типу турникет)</t>
  </si>
  <si>
    <t xml:space="preserve">18920000-4 Сумки </t>
  </si>
  <si>
    <t>НК – 024:2019- 12500 Медична сумка (Медична сумка СУР-3)</t>
  </si>
  <si>
    <r>
      <rPr>
        <b/>
        <sz val="12"/>
        <rFont val="Times New Roman"/>
        <family val="1"/>
      </rPr>
      <t xml:space="preserve">Додаткові кошти </t>
    </r>
    <r>
      <rPr>
        <sz val="12"/>
        <rFont val="Times New Roman"/>
        <family val="1"/>
      </rPr>
      <t>протокол № 11 від 23.03.2020</t>
    </r>
  </si>
  <si>
    <t>33150000-6 Апаратура для радіотерапії, механотерапії, електротерапії та фізичної терапії</t>
  </si>
  <si>
    <t xml:space="preserve">34320000-6 Механічні запасні частини, крім двигунів і частин двигунів </t>
  </si>
  <si>
    <t xml:space="preserve">Механічні запасні частини, крім двигунів і частин двигунів </t>
  </si>
  <si>
    <r>
      <rPr>
        <b/>
        <sz val="12"/>
        <rFont val="Times New Roman"/>
        <family val="1"/>
      </rPr>
      <t>Районні кошти</t>
    </r>
    <r>
      <rPr>
        <sz val="12"/>
        <rFont val="Times New Roman"/>
        <family val="1"/>
      </rPr>
      <t xml:space="preserve"> Бериславська станціяЕ(Ш)МД протокол № 11 від 23.03.2020</t>
    </r>
  </si>
  <si>
    <t xml:space="preserve">44410000-7 Вироби для ванної кімнати та кухні </t>
  </si>
  <si>
    <t>Кришка для унітаза</t>
  </si>
  <si>
    <t>Граблі</t>
  </si>
  <si>
    <t>Кухонне приладдя</t>
  </si>
  <si>
    <t xml:space="preserve">39110000-6 Сидіння, стільці та супутні вироби і частини до них </t>
  </si>
  <si>
    <t>Крісла</t>
  </si>
  <si>
    <t>Протокол № 11 від 23.03.2020</t>
  </si>
  <si>
    <t>Протокол № 6 від 06.02.2020, протокол № 11 від 23.03.2020</t>
  </si>
  <si>
    <t xml:space="preserve">45230000-8 Будівництво трубопроводів, ліній зв’язку та електропередач, шосе, доріг, аеродромів і залізничних доріг; вирівнювання поверхонь </t>
  </si>
  <si>
    <t>Поточний ремонт території підстанції № 3 по вул. Ладичука, 148 в м. Херсоні</t>
  </si>
  <si>
    <t>Поточний ремонт частини фасаду будівлі бухгалтерії, прилеглої огорожі та прибудови лікувального корпусу за адресою м. Херсон вул. Олеся Гончара, 6</t>
  </si>
  <si>
    <t xml:space="preserve">ДБН А.2.2.-3-2014 Поточний ремонт частини фасаду будівлі бухгалтерії, прилеглої огорожі та прибудови лікувального корпусу за адресою м. Херсон вул. Олеся Гончара, 6 </t>
  </si>
  <si>
    <t xml:space="preserve">45310000-3 Електромонтажні роботи </t>
  </si>
  <si>
    <t>Електромонтажні роботи по ремонту АВР</t>
  </si>
  <si>
    <t xml:space="preserve">72710000-0 Послуги у сфері локальних мереж </t>
  </si>
  <si>
    <t>Технічно-монтажний комплекс робіт ВОЛЗ (волоконо-оптичної лінії зв’язку )</t>
  </si>
  <si>
    <t>72410000-7 Послуги провайдерів</t>
  </si>
  <si>
    <t>Послуги Інтернету (резервний Інтернет, УКРКОМ)</t>
  </si>
  <si>
    <t>72310000-1 - Послуги з обробки даних</t>
  </si>
  <si>
    <t>Послуги з консультування та технічної підтримки з питань управління даними програмного забезпечення програмно-апаратного комплексу оперативно-диспетчерської служби Комунального некомерційного підприємства «Обласний територіальний центр екстреної медичної допомоги та медицини катастроф» Херсонської обласної ради</t>
  </si>
  <si>
    <t>72220000-3 - Консультаційні послуги з питань систем та з технічних питань</t>
  </si>
  <si>
    <t>Послуги з програмування та консультаційні послуги з питань програмного забезпечення оперативно-диспетчерської служби Комунального некомерційного підприємства «Обласний територіальний центр екстреної медичної допомоги та медицини катастроф» Херсонської обласної ради</t>
  </si>
  <si>
    <r>
      <rPr>
        <b/>
        <sz val="12"/>
        <rFont val="Times New Roman"/>
        <family val="1"/>
      </rPr>
      <t>Очікувана вартість кошти НСЗУ</t>
    </r>
    <r>
      <rPr>
        <sz val="12"/>
        <rFont val="Times New Roman"/>
        <family val="1"/>
      </rPr>
      <t xml:space="preserve"> Протокол № 13 від 25.03.2020</t>
    </r>
  </si>
  <si>
    <r>
      <rPr>
        <b/>
        <sz val="12"/>
        <rFont val="Times New Roman"/>
        <family val="1"/>
      </rPr>
      <t xml:space="preserve">Очікувана вартість кошти НСЗУ </t>
    </r>
    <r>
      <rPr>
        <sz val="12"/>
        <rFont val="Times New Roman"/>
        <family val="1"/>
      </rPr>
      <t>Протокол № 14 від 25.03.2020</t>
    </r>
  </si>
  <si>
    <t>Затверджений протоколом засідання тендерного комітету № 15 від 30.03.2020</t>
  </si>
  <si>
    <t>Послуги, пов’язані із системами та підтримкою GPS навігаторів</t>
  </si>
  <si>
    <r>
      <rPr>
        <b/>
        <sz val="12"/>
        <rFont val="Times New Roman"/>
        <family val="1"/>
      </rPr>
      <t xml:space="preserve">Очікувана вартість кошти НСЗУ </t>
    </r>
    <r>
      <rPr>
        <sz val="12"/>
        <rFont val="Times New Roman"/>
        <family val="1"/>
      </rPr>
      <t>Протокол № 15 від 30.03.2020</t>
    </r>
  </si>
  <si>
    <t>ЛОТ № 1 Послуги зі обовязкового страхування цивільно-правоової відповідальності власника наземних транспортних засобів</t>
  </si>
  <si>
    <t>ЛОТ № 2 Послуги зі обовязкового страхування працівників бригад медичної допомоги</t>
  </si>
  <si>
    <t>ЛОТ № № 3 Послуги зі страхування орендованих приміщень</t>
  </si>
  <si>
    <t>ЛОТ № 4 Послуги зі обовязкового страхування медичних працівників на випадок інфікування ВІЛ</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</si>
</sst>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0_);_(* \(#,##0.000\);_(* &quot;-&quot;??_);_(@_)"/>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000"/>
    <numFmt numFmtId="195" formatCode="0.00000"/>
    <numFmt numFmtId="196" formatCode="0.000000"/>
    <numFmt numFmtId="197" formatCode="[$€-2]\ ###,000_);[Red]\([$€-2]\ ###,000\)"/>
    <numFmt numFmtId="198" formatCode="#,##0.00_р_.;[Red]#,##0.00_р_."/>
    <numFmt numFmtId="199" formatCode="#,##0.00&quot;р.&quot;;[Red]#,##0.00&quot;р.&quot;"/>
    <numFmt numFmtId="200" formatCode="#,##0.00;[Red]#,##0.00"/>
    <numFmt numFmtId="201" formatCode="0.00;[Red]0.00"/>
    <numFmt numFmtId="202" formatCode="[$-FC19]d\ mmmm\ yyyy\ &quot;г.&quot;"/>
    <numFmt numFmtId="203" formatCode="#,##0.000_р_.;[Red]#,##0.000_р_."/>
    <numFmt numFmtId="204" formatCode="#,##0.0"/>
    <numFmt numFmtId="205" formatCode="#,##0.0;[Red]#,##0.0"/>
    <numFmt numFmtId="206" formatCode="#,##0;[Red]#,##0"/>
    <numFmt numFmtId="207" formatCode="#,##0.0_р_.;[Red]#,##0.0_р_."/>
    <numFmt numFmtId="208" formatCode="#,##0_р_.;[Red]#,##0_р_."/>
    <numFmt numFmtId="209" formatCode="#,##0.00\ &quot;₽&quot;"/>
    <numFmt numFmtId="210" formatCode="#,##0.00_ ;\-#,##0.00\ "/>
    <numFmt numFmtId="211" formatCode="#,##0\ &quot;₽&quot;;[Red]#,##0\ &quot;₽&quot;"/>
    <numFmt numFmtId="212" formatCode="#,##0.0000_р_.;[Red]#,##0.0000_р_."/>
  </numFmts>
  <fonts count="50">
    <font>
      <sz val="10"/>
      <name val="Arial"/>
      <family val="0"/>
    </font>
    <font>
      <u val="single"/>
      <sz val="7.5"/>
      <color indexed="12"/>
      <name val="Arial"/>
      <family val="2"/>
    </font>
    <font>
      <u val="single"/>
      <sz val="7.5"/>
      <color indexed="36"/>
      <name val="Arial"/>
      <family val="2"/>
    </font>
    <font>
      <sz val="12"/>
      <name val="Times New Roman"/>
      <family val="1"/>
    </font>
    <font>
      <b/>
      <sz val="12"/>
      <name val="Times New Roman"/>
      <family val="1"/>
    </font>
    <font>
      <b/>
      <i/>
      <sz val="12"/>
      <name val="Times New Roman"/>
      <family val="1"/>
    </font>
    <font>
      <sz val="12"/>
      <color indexed="8"/>
      <name val="Times New Roman"/>
      <family val="1"/>
    </font>
    <font>
      <sz val="11"/>
      <name val="Times New Roman"/>
      <family val="1"/>
    </font>
    <font>
      <b/>
      <sz val="16"/>
      <name val="Times New Roman"/>
      <family val="1"/>
    </font>
    <font>
      <sz val="8"/>
      <name val="Arial"/>
      <family val="2"/>
    </font>
    <font>
      <sz val="14"/>
      <name val="Times New Roman"/>
      <family val="1"/>
    </font>
    <font>
      <i/>
      <sz val="14"/>
      <name val="Times New Roman"/>
      <family val="1"/>
    </font>
    <font>
      <b/>
      <i/>
      <sz val="10"/>
      <name val="Times New Roman"/>
      <family val="1"/>
    </font>
    <font>
      <b/>
      <sz val="12"/>
      <color indexed="8"/>
      <name val="Times New Roman"/>
      <family val="1"/>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wrapText="1"/>
    </xf>
    <xf numFmtId="0" fontId="0" fillId="0" borderId="0" xfId="0" applyFill="1" applyAlignment="1">
      <alignment/>
    </xf>
    <xf numFmtId="0" fontId="0" fillId="33" borderId="0" xfId="0" applyFill="1" applyAlignment="1">
      <alignment/>
    </xf>
    <xf numFmtId="14" fontId="11" fillId="33" borderId="0" xfId="0" applyNumberFormat="1" applyFont="1" applyFill="1" applyBorder="1" applyAlignment="1">
      <alignment horizontal="left" wrapText="1"/>
    </xf>
    <xf numFmtId="0" fontId="10" fillId="33" borderId="0" xfId="0" applyFont="1" applyFill="1" applyAlignment="1">
      <alignment/>
    </xf>
    <xf numFmtId="0" fontId="10" fillId="33" borderId="0" xfId="0" applyFont="1" applyFill="1" applyBorder="1" applyAlignment="1">
      <alignment horizontal="center" wrapText="1"/>
    </xf>
    <xf numFmtId="0" fontId="7"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horizontal="center" wrapText="1"/>
    </xf>
    <xf numFmtId="4" fontId="3" fillId="0" borderId="11" xfId="0" applyNumberFormat="1" applyFont="1" applyFill="1" applyBorder="1" applyAlignment="1">
      <alignment horizontal="center" wrapText="1"/>
    </xf>
    <xf numFmtId="0" fontId="3" fillId="0" borderId="12" xfId="0" applyFont="1" applyFill="1" applyBorder="1" applyAlignment="1">
      <alignment horizontal="center" wrapText="1"/>
    </xf>
    <xf numFmtId="0" fontId="3" fillId="0" borderId="11" xfId="0" applyFont="1" applyFill="1" applyBorder="1" applyAlignment="1">
      <alignment horizontal="left" wrapText="1"/>
    </xf>
    <xf numFmtId="14" fontId="3" fillId="0" borderId="11" xfId="0" applyNumberFormat="1" applyFont="1" applyFill="1" applyBorder="1" applyAlignment="1">
      <alignment horizontal="center" wrapText="1"/>
    </xf>
    <xf numFmtId="0" fontId="3" fillId="0" borderId="13" xfId="0" applyFont="1" applyFill="1" applyBorder="1" applyAlignment="1">
      <alignment horizontal="left" vertical="center" wrapText="1"/>
    </xf>
    <xf numFmtId="0" fontId="4" fillId="0" borderId="11"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wrapText="1"/>
    </xf>
    <xf numFmtId="0" fontId="3" fillId="0" borderId="0" xfId="0" applyFont="1" applyFill="1" applyAlignment="1">
      <alignment horizontal="center" wrapText="1"/>
    </xf>
    <xf numFmtId="2" fontId="3" fillId="0" borderId="11" xfId="0" applyNumberFormat="1" applyFont="1" applyFill="1" applyBorder="1" applyAlignment="1">
      <alignment horizontal="center" wrapText="1"/>
    </xf>
    <xf numFmtId="0" fontId="3" fillId="0" borderId="11" xfId="0" applyFont="1" applyFill="1" applyBorder="1" applyAlignment="1">
      <alignment/>
    </xf>
    <xf numFmtId="2" fontId="3" fillId="0" borderId="11" xfId="0" applyNumberFormat="1" applyFont="1" applyFill="1" applyBorder="1" applyAlignment="1">
      <alignment horizontal="center" vertical="center" wrapText="1"/>
    </xf>
    <xf numFmtId="0" fontId="6" fillId="0" borderId="11" xfId="0" applyFont="1" applyFill="1" applyBorder="1" applyAlignment="1">
      <alignment wrapText="1"/>
    </xf>
    <xf numFmtId="0" fontId="3" fillId="33" borderId="0" xfId="0" applyFont="1" applyFill="1" applyBorder="1" applyAlignment="1">
      <alignment wrapText="1"/>
    </xf>
    <xf numFmtId="0" fontId="5" fillId="33" borderId="0" xfId="0" applyFont="1" applyFill="1" applyBorder="1" applyAlignment="1">
      <alignment/>
    </xf>
    <xf numFmtId="0" fontId="3" fillId="33" borderId="0" xfId="0" applyFont="1" applyFill="1" applyBorder="1" applyAlignment="1">
      <alignment horizontal="center" wrapText="1"/>
    </xf>
    <xf numFmtId="3" fontId="5" fillId="33" borderId="0" xfId="0" applyNumberFormat="1" applyFont="1" applyFill="1" applyBorder="1" applyAlignment="1">
      <alignment horizontal="center" wrapText="1"/>
    </xf>
    <xf numFmtId="14" fontId="3" fillId="33" borderId="0" xfId="0" applyNumberFormat="1" applyFont="1" applyFill="1" applyBorder="1" applyAlignment="1">
      <alignment horizontal="center" wrapText="1"/>
    </xf>
    <xf numFmtId="0" fontId="3" fillId="0" borderId="11" xfId="0" applyFont="1" applyFill="1" applyBorder="1" applyAlignment="1">
      <alignment horizontal="center"/>
    </xf>
    <xf numFmtId="0" fontId="4" fillId="0" borderId="11" xfId="0" applyFont="1" applyFill="1" applyBorder="1" applyAlignment="1">
      <alignment horizontal="center" vertical="center" wrapText="1"/>
    </xf>
    <xf numFmtId="4" fontId="3" fillId="0" borderId="12" xfId="0" applyNumberFormat="1" applyFont="1" applyFill="1" applyBorder="1" applyAlignment="1">
      <alignment horizontal="center" wrapText="1"/>
    </xf>
    <xf numFmtId="198" fontId="3" fillId="0" borderId="11" xfId="0" applyNumberFormat="1" applyFont="1" applyFill="1" applyBorder="1" applyAlignment="1">
      <alignment horizontal="center" vertical="center" wrapText="1"/>
    </xf>
    <xf numFmtId="0" fontId="3" fillId="0" borderId="13" xfId="0" applyFont="1" applyFill="1" applyBorder="1" applyAlignment="1">
      <alignment wrapText="1"/>
    </xf>
    <xf numFmtId="0" fontId="3" fillId="0" borderId="13" xfId="0"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wrapText="1"/>
    </xf>
    <xf numFmtId="0" fontId="5" fillId="34" borderId="0" xfId="0" applyFont="1" applyFill="1" applyBorder="1" applyAlignment="1">
      <alignment horizontal="left" wrapText="1"/>
    </xf>
    <xf numFmtId="0" fontId="5" fillId="34" borderId="0" xfId="0" applyFont="1" applyFill="1" applyBorder="1" applyAlignment="1">
      <alignment wrapText="1"/>
    </xf>
    <xf numFmtId="0" fontId="5" fillId="34" borderId="0"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4" fillId="0" borderId="11" xfId="0" applyFont="1" applyFill="1" applyBorder="1" applyAlignment="1">
      <alignment horizontal="center" wrapText="1"/>
    </xf>
    <xf numFmtId="0" fontId="12" fillId="0" borderId="18" xfId="0" applyFont="1" applyFill="1" applyBorder="1" applyAlignment="1">
      <alignment horizontal="center" wrapText="1"/>
    </xf>
    <xf numFmtId="0" fontId="12" fillId="0" borderId="19" xfId="0" applyFont="1" applyFill="1" applyBorder="1" applyAlignment="1">
      <alignment horizontal="center" wrapText="1"/>
    </xf>
    <xf numFmtId="0" fontId="7" fillId="0" borderId="11" xfId="0" applyFont="1" applyFill="1" applyBorder="1" applyAlignment="1">
      <alignment horizontal="left" wrapText="1"/>
    </xf>
    <xf numFmtId="0" fontId="7" fillId="0" borderId="11" xfId="0" applyFont="1" applyFill="1" applyBorder="1" applyAlignment="1">
      <alignment horizontal="center" wrapText="1"/>
    </xf>
    <xf numFmtId="206" fontId="3" fillId="0" borderId="11" xfId="0" applyNumberFormat="1" applyFont="1" applyFill="1" applyBorder="1" applyAlignment="1">
      <alignment horizontal="center" vertical="center" wrapText="1"/>
    </xf>
    <xf numFmtId="0" fontId="5" fillId="0" borderId="13" xfId="0" applyFont="1" applyFill="1" applyBorder="1" applyAlignment="1">
      <alignment horizontal="left" wrapText="1"/>
    </xf>
    <xf numFmtId="0" fontId="5" fillId="0" borderId="13" xfId="0" applyFont="1" applyFill="1" applyBorder="1" applyAlignment="1">
      <alignment wrapText="1"/>
    </xf>
    <xf numFmtId="2" fontId="5" fillId="0" borderId="13" xfId="0" applyNumberFormat="1" applyFont="1" applyFill="1" applyBorder="1" applyAlignment="1">
      <alignment horizontal="center" wrapText="1"/>
    </xf>
    <xf numFmtId="2" fontId="3"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1" xfId="0" applyFont="1" applyFill="1" applyBorder="1" applyAlignment="1">
      <alignment horizontal="left" wrapText="1"/>
    </xf>
    <xf numFmtId="0" fontId="5" fillId="0" borderId="11" xfId="0" applyFont="1" applyFill="1" applyBorder="1" applyAlignment="1">
      <alignment wrapText="1"/>
    </xf>
    <xf numFmtId="0" fontId="5" fillId="0" borderId="11" xfId="0" applyFont="1" applyFill="1" applyBorder="1" applyAlignment="1">
      <alignment horizontal="center" wrapText="1"/>
    </xf>
    <xf numFmtId="0" fontId="4" fillId="0" borderId="13" xfId="0" applyFont="1" applyFill="1" applyBorder="1" applyAlignment="1">
      <alignment horizontal="center" wrapText="1"/>
    </xf>
    <xf numFmtId="198" fontId="5" fillId="0" borderId="11" xfId="0" applyNumberFormat="1" applyFont="1" applyFill="1" applyBorder="1" applyAlignment="1">
      <alignment horizontal="center" wrapText="1"/>
    </xf>
    <xf numFmtId="2" fontId="5" fillId="0" borderId="11" xfId="0" applyNumberFormat="1" applyFont="1" applyFill="1" applyBorder="1" applyAlignment="1">
      <alignment horizontal="center" wrapText="1"/>
    </xf>
    <xf numFmtId="3" fontId="5" fillId="0" borderId="11" xfId="0" applyNumberFormat="1" applyFont="1" applyFill="1" applyBorder="1" applyAlignment="1">
      <alignment horizontal="center" wrapText="1"/>
    </xf>
    <xf numFmtId="4" fontId="5" fillId="0" borderId="11" xfId="0" applyNumberFormat="1" applyFont="1" applyFill="1" applyBorder="1" applyAlignment="1">
      <alignment horizontal="center" wrapText="1"/>
    </xf>
    <xf numFmtId="0" fontId="5" fillId="0" borderId="11" xfId="0" applyFont="1" applyFill="1" applyBorder="1" applyAlignment="1">
      <alignment/>
    </xf>
    <xf numFmtId="0" fontId="3" fillId="0" borderId="12" xfId="0" applyFont="1" applyFill="1" applyBorder="1" applyAlignment="1">
      <alignment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wrapText="1"/>
    </xf>
    <xf numFmtId="0" fontId="10" fillId="33" borderId="0" xfId="0" applyFont="1" applyFill="1" applyBorder="1" applyAlignment="1">
      <alignment horizontal="center" wrapText="1"/>
    </xf>
    <xf numFmtId="0" fontId="8" fillId="0" borderId="0" xfId="0" applyFont="1" applyFill="1" applyAlignment="1">
      <alignment horizontal="center" wrapText="1"/>
    </xf>
    <xf numFmtId="0" fontId="11" fillId="33" borderId="0" xfId="0" applyFont="1" applyFill="1" applyBorder="1" applyAlignment="1">
      <alignment horizontal="left" wrapText="1"/>
    </xf>
    <xf numFmtId="0" fontId="10" fillId="33" borderId="0"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762000</xdr:colOff>
      <xdr:row>165</xdr:row>
      <xdr:rowOff>219075</xdr:rowOff>
    </xdr:from>
    <xdr:ext cx="3867150" cy="933450"/>
    <xdr:sp>
      <xdr:nvSpPr>
        <xdr:cNvPr id="1" name="Прямоугольник 1"/>
        <xdr:cNvSpPr>
          <a:spLocks/>
        </xdr:cNvSpPr>
      </xdr:nvSpPr>
      <xdr:spPr>
        <a:xfrm flipH="1">
          <a:off x="9239250" y="170049825"/>
          <a:ext cx="3867150" cy="9334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6"/>
  <sheetViews>
    <sheetView tabSelected="1" workbookViewId="0" topLeftCell="A1">
      <selection activeCell="F143" sqref="F143"/>
    </sheetView>
  </sheetViews>
  <sheetFormatPr defaultColWidth="9.140625" defaultRowHeight="12.75"/>
  <cols>
    <col min="1" max="1" width="17.140625" style="3" customWidth="1"/>
    <col min="2" max="2" width="13.7109375" style="3" customWidth="1"/>
    <col min="3" max="3" width="29.00390625" style="3" customWidth="1"/>
    <col min="4" max="4" width="22.7109375" style="3" customWidth="1"/>
    <col min="5" max="5" width="19.421875" style="3" customWidth="1"/>
    <col min="6" max="6" width="25.140625" style="3" customWidth="1"/>
    <col min="7" max="7" width="20.140625" style="3" customWidth="1"/>
    <col min="8" max="8" width="18.00390625" style="3" customWidth="1"/>
    <col min="9" max="9" width="21.421875" style="3" customWidth="1"/>
    <col min="10" max="16384" width="9.140625" style="3" customWidth="1"/>
  </cols>
  <sheetData>
    <row r="1" spans="3:9" ht="20.25">
      <c r="C1" s="72" t="s">
        <v>80</v>
      </c>
      <c r="D1" s="72"/>
      <c r="E1" s="72"/>
      <c r="F1" s="72"/>
      <c r="G1" s="72"/>
      <c r="H1" s="72"/>
      <c r="I1" s="72"/>
    </row>
    <row r="2" ht="13.5" thickBot="1"/>
    <row r="3" spans="1:9" ht="94.5" customHeight="1" thickBot="1">
      <c r="A3" s="20" t="s">
        <v>29</v>
      </c>
      <c r="B3" s="20" t="s">
        <v>30</v>
      </c>
      <c r="C3" s="43" t="s">
        <v>16</v>
      </c>
      <c r="D3" s="44" t="s">
        <v>48</v>
      </c>
      <c r="E3" s="44" t="s">
        <v>17</v>
      </c>
      <c r="F3" s="45" t="s">
        <v>18</v>
      </c>
      <c r="G3" s="46" t="s">
        <v>20</v>
      </c>
      <c r="H3" s="46" t="s">
        <v>21</v>
      </c>
      <c r="I3" s="47" t="s">
        <v>19</v>
      </c>
    </row>
    <row r="4" spans="1:9" ht="13.5">
      <c r="A4" s="48">
        <v>1</v>
      </c>
      <c r="B4" s="48">
        <v>2</v>
      </c>
      <c r="C4" s="49">
        <v>3</v>
      </c>
      <c r="D4" s="49">
        <v>4</v>
      </c>
      <c r="E4" s="49">
        <v>5</v>
      </c>
      <c r="F4" s="49">
        <v>6</v>
      </c>
      <c r="G4" s="49">
        <v>7</v>
      </c>
      <c r="H4" s="49">
        <v>8</v>
      </c>
      <c r="I4" s="50">
        <v>9</v>
      </c>
    </row>
    <row r="5" spans="1:15" ht="108.75" customHeight="1">
      <c r="A5" s="51" t="s">
        <v>81</v>
      </c>
      <c r="B5" s="52">
        <v>26084856</v>
      </c>
      <c r="C5" s="20"/>
      <c r="D5" s="10"/>
      <c r="E5" s="18"/>
      <c r="F5" s="53"/>
      <c r="G5" s="10"/>
      <c r="H5" s="10"/>
      <c r="I5" s="16"/>
      <c r="O5" s="3" t="s">
        <v>49</v>
      </c>
    </row>
    <row r="6" spans="1:9" ht="80.25" customHeight="1">
      <c r="A6" s="51"/>
      <c r="B6" s="52"/>
      <c r="C6" s="35" t="s">
        <v>185</v>
      </c>
      <c r="D6" s="70" t="s">
        <v>184</v>
      </c>
      <c r="E6" s="18">
        <v>2210</v>
      </c>
      <c r="F6" s="53">
        <v>558000</v>
      </c>
      <c r="G6" s="10" t="s">
        <v>28</v>
      </c>
      <c r="H6" s="10" t="s">
        <v>137</v>
      </c>
      <c r="I6" s="16" t="s">
        <v>186</v>
      </c>
    </row>
    <row r="7" spans="1:9" ht="46.5" customHeight="1">
      <c r="A7" s="10"/>
      <c r="B7" s="10"/>
      <c r="C7" s="35" t="s">
        <v>82</v>
      </c>
      <c r="D7" s="35" t="s">
        <v>83</v>
      </c>
      <c r="E7" s="18">
        <v>2210</v>
      </c>
      <c r="F7" s="24">
        <v>25000</v>
      </c>
      <c r="G7" s="10" t="s">
        <v>50</v>
      </c>
      <c r="H7" s="10" t="s">
        <v>84</v>
      </c>
      <c r="I7" s="10"/>
    </row>
    <row r="8" spans="1:9" ht="83.25" customHeight="1">
      <c r="A8" s="10"/>
      <c r="B8" s="10"/>
      <c r="C8" s="35" t="s">
        <v>69</v>
      </c>
      <c r="D8" s="35" t="s">
        <v>70</v>
      </c>
      <c r="E8" s="36">
        <v>2210</v>
      </c>
      <c r="F8" s="37">
        <v>0</v>
      </c>
      <c r="G8" s="10" t="s">
        <v>85</v>
      </c>
      <c r="H8" s="10" t="s">
        <v>86</v>
      </c>
      <c r="I8" s="16" t="s">
        <v>192</v>
      </c>
    </row>
    <row r="9" spans="1:9" ht="83.25" customHeight="1">
      <c r="A9" s="10"/>
      <c r="B9" s="10"/>
      <c r="C9" s="35" t="s">
        <v>69</v>
      </c>
      <c r="D9" s="35" t="s">
        <v>70</v>
      </c>
      <c r="E9" s="36">
        <v>2210</v>
      </c>
      <c r="F9" s="37">
        <f>199000-50964</f>
        <v>148036</v>
      </c>
      <c r="G9" s="10" t="s">
        <v>85</v>
      </c>
      <c r="H9" s="10" t="s">
        <v>86</v>
      </c>
      <c r="I9" s="10" t="s">
        <v>224</v>
      </c>
    </row>
    <row r="10" spans="1:9" ht="49.5" customHeight="1">
      <c r="A10" s="10"/>
      <c r="B10" s="10"/>
      <c r="C10" s="35" t="s">
        <v>24</v>
      </c>
      <c r="D10" s="35" t="s">
        <v>66</v>
      </c>
      <c r="E10" s="36">
        <v>2210</v>
      </c>
      <c r="F10" s="37">
        <v>49900</v>
      </c>
      <c r="G10" s="10" t="s">
        <v>50</v>
      </c>
      <c r="H10" s="10" t="s">
        <v>87</v>
      </c>
      <c r="I10" s="16"/>
    </row>
    <row r="11" spans="1:9" ht="71.25" customHeight="1">
      <c r="A11" s="10"/>
      <c r="B11" s="10"/>
      <c r="C11" s="35" t="s">
        <v>65</v>
      </c>
      <c r="D11" s="35" t="s">
        <v>67</v>
      </c>
      <c r="E11" s="36">
        <v>2210</v>
      </c>
      <c r="F11" s="37">
        <v>49900</v>
      </c>
      <c r="G11" s="10" t="s">
        <v>50</v>
      </c>
      <c r="H11" s="10" t="s">
        <v>87</v>
      </c>
      <c r="I11" s="16"/>
    </row>
    <row r="12" spans="1:9" ht="63.75" customHeight="1">
      <c r="A12" s="10"/>
      <c r="B12" s="10"/>
      <c r="C12" s="35" t="s">
        <v>89</v>
      </c>
      <c r="D12" s="35" t="s">
        <v>88</v>
      </c>
      <c r="E12" s="36">
        <v>2210</v>
      </c>
      <c r="F12" s="37">
        <v>49900</v>
      </c>
      <c r="G12" s="10" t="s">
        <v>50</v>
      </c>
      <c r="H12" s="10" t="s">
        <v>87</v>
      </c>
      <c r="I12" s="16"/>
    </row>
    <row r="13" spans="1:9" ht="94.5" customHeight="1">
      <c r="A13" s="10"/>
      <c r="B13" s="10"/>
      <c r="C13" s="35" t="s">
        <v>90</v>
      </c>
      <c r="D13" s="35" t="s">
        <v>91</v>
      </c>
      <c r="E13" s="36">
        <v>2210</v>
      </c>
      <c r="F13" s="37">
        <v>49000</v>
      </c>
      <c r="G13" s="10" t="s">
        <v>50</v>
      </c>
      <c r="H13" s="10" t="s">
        <v>87</v>
      </c>
      <c r="I13" s="16"/>
    </row>
    <row r="14" spans="1:9" ht="67.5" customHeight="1">
      <c r="A14" s="10"/>
      <c r="B14" s="10"/>
      <c r="C14" s="35" t="s">
        <v>92</v>
      </c>
      <c r="D14" s="35" t="s">
        <v>93</v>
      </c>
      <c r="E14" s="18">
        <v>2210</v>
      </c>
      <c r="F14" s="24">
        <v>25000</v>
      </c>
      <c r="G14" s="10" t="s">
        <v>28</v>
      </c>
      <c r="H14" s="10" t="s">
        <v>87</v>
      </c>
      <c r="I14" s="32"/>
    </row>
    <row r="15" spans="1:9" ht="79.5" customHeight="1">
      <c r="A15" s="10"/>
      <c r="B15" s="10"/>
      <c r="C15" s="35" t="s">
        <v>94</v>
      </c>
      <c r="D15" s="35" t="s">
        <v>95</v>
      </c>
      <c r="E15" s="18">
        <v>2210</v>
      </c>
      <c r="F15" s="24">
        <v>25000</v>
      </c>
      <c r="G15" s="10" t="s">
        <v>50</v>
      </c>
      <c r="H15" s="10" t="s">
        <v>87</v>
      </c>
      <c r="I15" s="32"/>
    </row>
    <row r="16" spans="1:9" ht="98.25" customHeight="1">
      <c r="A16" s="39"/>
      <c r="B16" s="39"/>
      <c r="C16" s="35" t="s">
        <v>52</v>
      </c>
      <c r="D16" s="35" t="s">
        <v>59</v>
      </c>
      <c r="E16" s="36">
        <v>2210</v>
      </c>
      <c r="F16" s="38">
        <v>49000</v>
      </c>
      <c r="G16" s="10" t="s">
        <v>50</v>
      </c>
      <c r="H16" s="10" t="s">
        <v>87</v>
      </c>
      <c r="I16" s="15"/>
    </row>
    <row r="17" spans="1:9" ht="113.25" customHeight="1">
      <c r="A17" s="39"/>
      <c r="B17" s="39"/>
      <c r="C17" s="35" t="s">
        <v>96</v>
      </c>
      <c r="D17" s="35" t="s">
        <v>97</v>
      </c>
      <c r="E17" s="36">
        <v>2210</v>
      </c>
      <c r="F17" s="38">
        <v>49000</v>
      </c>
      <c r="G17" s="10" t="s">
        <v>50</v>
      </c>
      <c r="H17" s="10" t="s">
        <v>87</v>
      </c>
      <c r="I17" s="15"/>
    </row>
    <row r="18" spans="1:9" ht="69.75" customHeight="1">
      <c r="A18" s="39"/>
      <c r="B18" s="39"/>
      <c r="C18" s="35" t="s">
        <v>98</v>
      </c>
      <c r="D18" s="35" t="s">
        <v>99</v>
      </c>
      <c r="E18" s="36">
        <v>2210</v>
      </c>
      <c r="F18" s="38">
        <f>49900-1.84</f>
        <v>49898.16</v>
      </c>
      <c r="G18" s="10" t="s">
        <v>50</v>
      </c>
      <c r="H18" s="10" t="s">
        <v>87</v>
      </c>
      <c r="I18" s="15" t="s">
        <v>202</v>
      </c>
    </row>
    <row r="19" spans="1:9" ht="69.75" customHeight="1">
      <c r="A19" s="39"/>
      <c r="B19" s="39"/>
      <c r="C19" s="35" t="s">
        <v>100</v>
      </c>
      <c r="D19" s="35" t="s">
        <v>101</v>
      </c>
      <c r="E19" s="36">
        <v>2210</v>
      </c>
      <c r="F19" s="38">
        <f>49999-2</f>
        <v>49997</v>
      </c>
      <c r="G19" s="10" t="s">
        <v>50</v>
      </c>
      <c r="H19" s="10" t="s">
        <v>87</v>
      </c>
      <c r="I19" s="15" t="s">
        <v>202</v>
      </c>
    </row>
    <row r="20" spans="1:9" ht="118.5" customHeight="1">
      <c r="A20" s="39"/>
      <c r="B20" s="39"/>
      <c r="C20" s="35" t="s">
        <v>102</v>
      </c>
      <c r="D20" s="35" t="s">
        <v>103</v>
      </c>
      <c r="E20" s="36">
        <v>2210</v>
      </c>
      <c r="F20" s="38">
        <v>49938</v>
      </c>
      <c r="G20" s="10" t="s">
        <v>50</v>
      </c>
      <c r="H20" s="10" t="s">
        <v>87</v>
      </c>
      <c r="I20" s="15" t="s">
        <v>202</v>
      </c>
    </row>
    <row r="21" spans="1:9" ht="97.5" customHeight="1">
      <c r="A21" s="39"/>
      <c r="B21" s="39"/>
      <c r="C21" s="35" t="s">
        <v>105</v>
      </c>
      <c r="D21" s="35" t="s">
        <v>104</v>
      </c>
      <c r="E21" s="36">
        <v>2210</v>
      </c>
      <c r="F21" s="38">
        <v>4845</v>
      </c>
      <c r="G21" s="10" t="s">
        <v>28</v>
      </c>
      <c r="H21" s="10" t="s">
        <v>87</v>
      </c>
      <c r="I21" s="15"/>
    </row>
    <row r="22" spans="1:9" ht="60.75" customHeight="1">
      <c r="A22" s="39"/>
      <c r="B22" s="39"/>
      <c r="C22" s="35" t="s">
        <v>68</v>
      </c>
      <c r="D22" s="35" t="s">
        <v>106</v>
      </c>
      <c r="E22" s="36">
        <v>2210</v>
      </c>
      <c r="F22" s="38">
        <v>1676.44</v>
      </c>
      <c r="G22" s="10" t="s">
        <v>28</v>
      </c>
      <c r="H22" s="10" t="s">
        <v>87</v>
      </c>
      <c r="I22" s="15"/>
    </row>
    <row r="23" spans="1:9" ht="60.75" customHeight="1">
      <c r="A23" s="39"/>
      <c r="B23" s="39"/>
      <c r="C23" s="35" t="s">
        <v>107</v>
      </c>
      <c r="D23" s="36" t="s">
        <v>108</v>
      </c>
      <c r="E23" s="36">
        <v>2210</v>
      </c>
      <c r="F23" s="38">
        <v>2329</v>
      </c>
      <c r="G23" s="10" t="s">
        <v>28</v>
      </c>
      <c r="H23" s="10" t="s">
        <v>87</v>
      </c>
      <c r="I23" s="15"/>
    </row>
    <row r="24" spans="1:9" ht="60.75" customHeight="1">
      <c r="A24" s="39"/>
      <c r="B24" s="39"/>
      <c r="C24" s="35" t="s">
        <v>110</v>
      </c>
      <c r="D24" s="36" t="s">
        <v>109</v>
      </c>
      <c r="E24" s="36">
        <v>2210</v>
      </c>
      <c r="F24" s="38">
        <v>0</v>
      </c>
      <c r="G24" s="10" t="s">
        <v>28</v>
      </c>
      <c r="H24" s="10" t="s">
        <v>87</v>
      </c>
      <c r="I24" s="15" t="s">
        <v>191</v>
      </c>
    </row>
    <row r="25" spans="1:9" ht="60.75" customHeight="1">
      <c r="A25" s="39"/>
      <c r="B25" s="39"/>
      <c r="C25" s="35" t="s">
        <v>194</v>
      </c>
      <c r="D25" s="36" t="s">
        <v>193</v>
      </c>
      <c r="E25" s="36">
        <v>2210</v>
      </c>
      <c r="F25" s="38">
        <v>2000</v>
      </c>
      <c r="G25" s="10" t="s">
        <v>28</v>
      </c>
      <c r="H25" s="10" t="s">
        <v>195</v>
      </c>
      <c r="I25" s="15" t="s">
        <v>191</v>
      </c>
    </row>
    <row r="26" spans="1:9" ht="60.75" customHeight="1">
      <c r="A26" s="39"/>
      <c r="B26" s="39"/>
      <c r="C26" s="20" t="s">
        <v>111</v>
      </c>
      <c r="D26" s="20" t="s">
        <v>112</v>
      </c>
      <c r="E26" s="18">
        <v>2210</v>
      </c>
      <c r="F26" s="38">
        <v>1076.4</v>
      </c>
      <c r="G26" s="10" t="s">
        <v>28</v>
      </c>
      <c r="H26" s="10" t="s">
        <v>87</v>
      </c>
      <c r="I26" s="15"/>
    </row>
    <row r="27" spans="1:9" ht="60.75" customHeight="1">
      <c r="A27" s="39"/>
      <c r="B27" s="39"/>
      <c r="C27" s="35" t="s">
        <v>113</v>
      </c>
      <c r="D27" s="35" t="s">
        <v>114</v>
      </c>
      <c r="E27" s="36">
        <v>2210</v>
      </c>
      <c r="F27" s="38">
        <v>790.44</v>
      </c>
      <c r="G27" s="10" t="s">
        <v>28</v>
      </c>
      <c r="H27" s="10" t="s">
        <v>87</v>
      </c>
      <c r="I27" s="15" t="s">
        <v>202</v>
      </c>
    </row>
    <row r="28" spans="1:9" ht="60.75" customHeight="1">
      <c r="A28" s="39"/>
      <c r="B28" s="39"/>
      <c r="C28" s="35" t="s">
        <v>115</v>
      </c>
      <c r="D28" s="20" t="s">
        <v>73</v>
      </c>
      <c r="E28" s="18">
        <v>2210</v>
      </c>
      <c r="F28" s="38">
        <v>11408.1</v>
      </c>
      <c r="G28" s="10" t="s">
        <v>28</v>
      </c>
      <c r="H28" s="10" t="s">
        <v>87</v>
      </c>
      <c r="I28" s="15"/>
    </row>
    <row r="29" spans="1:9" ht="60.75" customHeight="1">
      <c r="A29" s="39"/>
      <c r="B29" s="39"/>
      <c r="C29" s="35" t="s">
        <v>117</v>
      </c>
      <c r="D29" s="35" t="s">
        <v>116</v>
      </c>
      <c r="E29" s="36">
        <v>2210</v>
      </c>
      <c r="F29" s="38">
        <v>3398</v>
      </c>
      <c r="G29" s="10" t="s">
        <v>28</v>
      </c>
      <c r="H29" s="10" t="s">
        <v>87</v>
      </c>
      <c r="I29" s="15"/>
    </row>
    <row r="30" spans="1:9" ht="60.75" customHeight="1">
      <c r="A30" s="39"/>
      <c r="B30" s="39"/>
      <c r="C30" s="35" t="s">
        <v>118</v>
      </c>
      <c r="D30" s="35" t="s">
        <v>119</v>
      </c>
      <c r="E30" s="36">
        <v>2210</v>
      </c>
      <c r="F30" s="38">
        <v>8040</v>
      </c>
      <c r="G30" s="10" t="s">
        <v>28</v>
      </c>
      <c r="H30" s="10" t="s">
        <v>87</v>
      </c>
      <c r="I30" s="15"/>
    </row>
    <row r="31" spans="1:9" ht="60.75" customHeight="1">
      <c r="A31" s="39"/>
      <c r="B31" s="39"/>
      <c r="C31" s="35" t="s">
        <v>120</v>
      </c>
      <c r="D31" s="35" t="s">
        <v>121</v>
      </c>
      <c r="E31" s="36">
        <v>2210</v>
      </c>
      <c r="F31" s="38">
        <v>1999.8</v>
      </c>
      <c r="G31" s="10" t="s">
        <v>28</v>
      </c>
      <c r="H31" s="10" t="s">
        <v>87</v>
      </c>
      <c r="I31" s="15"/>
    </row>
    <row r="32" spans="1:9" ht="60.75" customHeight="1">
      <c r="A32" s="39"/>
      <c r="B32" s="39"/>
      <c r="C32" s="35" t="s">
        <v>122</v>
      </c>
      <c r="D32" s="35" t="s">
        <v>123</v>
      </c>
      <c r="E32" s="36">
        <v>2210</v>
      </c>
      <c r="F32" s="38">
        <v>2900</v>
      </c>
      <c r="G32" s="10" t="s">
        <v>28</v>
      </c>
      <c r="H32" s="10" t="s">
        <v>87</v>
      </c>
      <c r="I32" s="15"/>
    </row>
    <row r="33" spans="1:9" ht="60.75" customHeight="1">
      <c r="A33" s="39"/>
      <c r="B33" s="39"/>
      <c r="C33" s="35" t="s">
        <v>124</v>
      </c>
      <c r="D33" s="35" t="s">
        <v>83</v>
      </c>
      <c r="E33" s="36">
        <v>2210</v>
      </c>
      <c r="F33" s="38">
        <v>425</v>
      </c>
      <c r="G33" s="39" t="s">
        <v>50</v>
      </c>
      <c r="H33" s="10" t="s">
        <v>87</v>
      </c>
      <c r="I33" s="15"/>
    </row>
    <row r="34" spans="1:9" ht="60.75" customHeight="1">
      <c r="A34" s="39"/>
      <c r="B34" s="39"/>
      <c r="C34" s="35" t="s">
        <v>125</v>
      </c>
      <c r="D34" s="35" t="s">
        <v>126</v>
      </c>
      <c r="E34" s="36">
        <v>2210</v>
      </c>
      <c r="F34" s="38">
        <v>49970</v>
      </c>
      <c r="G34" s="39" t="s">
        <v>50</v>
      </c>
      <c r="H34" s="10" t="s">
        <v>87</v>
      </c>
      <c r="I34" s="15"/>
    </row>
    <row r="35" spans="1:9" ht="60.75" customHeight="1">
      <c r="A35" s="39"/>
      <c r="B35" s="39"/>
      <c r="C35" s="35" t="s">
        <v>128</v>
      </c>
      <c r="D35" s="35" t="s">
        <v>127</v>
      </c>
      <c r="E35" s="36">
        <v>2210</v>
      </c>
      <c r="F35" s="38">
        <v>491.22</v>
      </c>
      <c r="G35" s="10" t="s">
        <v>28</v>
      </c>
      <c r="H35" s="10" t="s">
        <v>87</v>
      </c>
      <c r="I35" s="15"/>
    </row>
    <row r="36" spans="1:9" ht="108" customHeight="1">
      <c r="A36" s="39"/>
      <c r="B36" s="39"/>
      <c r="C36" s="35" t="s">
        <v>130</v>
      </c>
      <c r="D36" s="35" t="s">
        <v>129</v>
      </c>
      <c r="E36" s="36">
        <v>2210</v>
      </c>
      <c r="F36" s="38">
        <v>10625</v>
      </c>
      <c r="G36" s="10" t="s">
        <v>28</v>
      </c>
      <c r="H36" s="10" t="s">
        <v>87</v>
      </c>
      <c r="I36" s="15"/>
    </row>
    <row r="37" spans="1:9" ht="81.75" customHeight="1">
      <c r="A37" s="39"/>
      <c r="B37" s="39"/>
      <c r="C37" s="35" t="s">
        <v>226</v>
      </c>
      <c r="D37" s="35" t="s">
        <v>225</v>
      </c>
      <c r="E37" s="36">
        <v>2210</v>
      </c>
      <c r="F37" s="38">
        <v>1300</v>
      </c>
      <c r="G37" s="10" t="s">
        <v>28</v>
      </c>
      <c r="H37" s="39" t="s">
        <v>201</v>
      </c>
      <c r="I37" s="15" t="s">
        <v>202</v>
      </c>
    </row>
    <row r="38" spans="1:9" ht="60" customHeight="1">
      <c r="A38" s="39"/>
      <c r="B38" s="39"/>
      <c r="C38" s="35" t="s">
        <v>228</v>
      </c>
      <c r="D38" s="35" t="s">
        <v>227</v>
      </c>
      <c r="E38" s="36">
        <v>2210</v>
      </c>
      <c r="F38" s="38">
        <v>1600</v>
      </c>
      <c r="G38" s="10" t="s">
        <v>28</v>
      </c>
      <c r="H38" s="39" t="s">
        <v>201</v>
      </c>
      <c r="I38" s="15" t="s">
        <v>202</v>
      </c>
    </row>
    <row r="39" spans="1:9" ht="71.25" customHeight="1">
      <c r="A39" s="39"/>
      <c r="B39" s="39"/>
      <c r="C39" s="35" t="s">
        <v>230</v>
      </c>
      <c r="D39" s="35" t="s">
        <v>229</v>
      </c>
      <c r="E39" s="36">
        <v>2210</v>
      </c>
      <c r="F39" s="38">
        <v>1000</v>
      </c>
      <c r="G39" s="10" t="s">
        <v>28</v>
      </c>
      <c r="H39" s="39" t="s">
        <v>201</v>
      </c>
      <c r="I39" s="15" t="s">
        <v>202</v>
      </c>
    </row>
    <row r="40" spans="1:9" ht="105.75" customHeight="1">
      <c r="A40" s="39"/>
      <c r="B40" s="39"/>
      <c r="C40" s="35" t="s">
        <v>232</v>
      </c>
      <c r="D40" s="35" t="s">
        <v>231</v>
      </c>
      <c r="E40" s="36">
        <v>2210</v>
      </c>
      <c r="F40" s="38">
        <v>950</v>
      </c>
      <c r="G40" s="10" t="s">
        <v>28</v>
      </c>
      <c r="H40" s="39" t="s">
        <v>201</v>
      </c>
      <c r="I40" s="15" t="s">
        <v>202</v>
      </c>
    </row>
    <row r="41" spans="1:9" ht="59.25" customHeight="1">
      <c r="A41" s="39"/>
      <c r="B41" s="39"/>
      <c r="C41" s="35" t="s">
        <v>234</v>
      </c>
      <c r="D41" s="35" t="s">
        <v>233</v>
      </c>
      <c r="E41" s="36">
        <v>2210</v>
      </c>
      <c r="F41" s="38">
        <v>200</v>
      </c>
      <c r="G41" s="39" t="s">
        <v>50</v>
      </c>
      <c r="H41" s="39" t="s">
        <v>201</v>
      </c>
      <c r="I41" s="15" t="s">
        <v>202</v>
      </c>
    </row>
    <row r="42" spans="1:9" ht="59.25" customHeight="1">
      <c r="A42" s="39"/>
      <c r="B42" s="39"/>
      <c r="C42" s="35" t="s">
        <v>236</v>
      </c>
      <c r="D42" s="35" t="s">
        <v>235</v>
      </c>
      <c r="E42" s="36">
        <v>2210</v>
      </c>
      <c r="F42" s="38">
        <v>150</v>
      </c>
      <c r="G42" s="10" t="s">
        <v>28</v>
      </c>
      <c r="H42" s="39" t="s">
        <v>201</v>
      </c>
      <c r="I42" s="15" t="s">
        <v>202</v>
      </c>
    </row>
    <row r="43" spans="1:9" ht="59.25" customHeight="1">
      <c r="A43" s="39"/>
      <c r="B43" s="39"/>
      <c r="C43" s="35" t="s">
        <v>238</v>
      </c>
      <c r="D43" s="35" t="s">
        <v>237</v>
      </c>
      <c r="E43" s="36">
        <v>2210</v>
      </c>
      <c r="F43" s="38">
        <v>400</v>
      </c>
      <c r="G43" s="10" t="s">
        <v>28</v>
      </c>
      <c r="H43" s="39" t="s">
        <v>201</v>
      </c>
      <c r="I43" s="15" t="s">
        <v>202</v>
      </c>
    </row>
    <row r="44" spans="1:9" ht="59.25" customHeight="1">
      <c r="A44" s="39"/>
      <c r="B44" s="39"/>
      <c r="C44" s="35" t="s">
        <v>240</v>
      </c>
      <c r="D44" s="35" t="s">
        <v>239</v>
      </c>
      <c r="E44" s="36">
        <v>2210</v>
      </c>
      <c r="F44" s="38">
        <v>400</v>
      </c>
      <c r="G44" s="10" t="s">
        <v>28</v>
      </c>
      <c r="H44" s="39" t="s">
        <v>201</v>
      </c>
      <c r="I44" s="15" t="s">
        <v>202</v>
      </c>
    </row>
    <row r="45" spans="1:9" ht="59.25" customHeight="1">
      <c r="A45" s="39"/>
      <c r="B45" s="39"/>
      <c r="C45" s="35" t="s">
        <v>242</v>
      </c>
      <c r="D45" s="35" t="s">
        <v>241</v>
      </c>
      <c r="E45" s="36">
        <v>2210</v>
      </c>
      <c r="F45" s="38">
        <v>5553.9</v>
      </c>
      <c r="G45" s="10" t="s">
        <v>28</v>
      </c>
      <c r="H45" s="39" t="s">
        <v>201</v>
      </c>
      <c r="I45" s="15" t="s">
        <v>202</v>
      </c>
    </row>
    <row r="46" spans="1:9" ht="59.25" customHeight="1">
      <c r="A46" s="39"/>
      <c r="B46" s="39"/>
      <c r="C46" s="35" t="s">
        <v>244</v>
      </c>
      <c r="D46" s="35" t="s">
        <v>243</v>
      </c>
      <c r="E46" s="36">
        <v>2210</v>
      </c>
      <c r="F46" s="38">
        <v>5000</v>
      </c>
      <c r="G46" s="10" t="s">
        <v>28</v>
      </c>
      <c r="H46" s="39" t="s">
        <v>201</v>
      </c>
      <c r="I46" s="15" t="s">
        <v>202</v>
      </c>
    </row>
    <row r="47" spans="1:9" ht="59.25" customHeight="1">
      <c r="A47" s="39"/>
      <c r="B47" s="39"/>
      <c r="C47" s="35" t="s">
        <v>246</v>
      </c>
      <c r="D47" s="35" t="s">
        <v>245</v>
      </c>
      <c r="E47" s="36">
        <v>2210</v>
      </c>
      <c r="F47" s="38">
        <v>3700</v>
      </c>
      <c r="G47" s="10" t="s">
        <v>28</v>
      </c>
      <c r="H47" s="39" t="s">
        <v>201</v>
      </c>
      <c r="I47" s="15" t="s">
        <v>202</v>
      </c>
    </row>
    <row r="48" spans="1:9" ht="59.25" customHeight="1">
      <c r="A48" s="39"/>
      <c r="B48" s="39"/>
      <c r="C48" s="35" t="s">
        <v>248</v>
      </c>
      <c r="D48" s="35" t="s">
        <v>247</v>
      </c>
      <c r="E48" s="36">
        <v>2210</v>
      </c>
      <c r="F48" s="38">
        <v>288</v>
      </c>
      <c r="G48" s="10" t="s">
        <v>28</v>
      </c>
      <c r="H48" s="39" t="s">
        <v>201</v>
      </c>
      <c r="I48" s="15" t="s">
        <v>202</v>
      </c>
    </row>
    <row r="49" spans="1:9" ht="59.25" customHeight="1">
      <c r="A49" s="39"/>
      <c r="B49" s="39"/>
      <c r="C49" s="35" t="s">
        <v>250</v>
      </c>
      <c r="D49" s="35" t="s">
        <v>249</v>
      </c>
      <c r="E49" s="36">
        <v>2210</v>
      </c>
      <c r="F49" s="38">
        <v>30422.1</v>
      </c>
      <c r="G49" s="10" t="s">
        <v>28</v>
      </c>
      <c r="H49" s="39" t="s">
        <v>201</v>
      </c>
      <c r="I49" s="15" t="s">
        <v>202</v>
      </c>
    </row>
    <row r="50" spans="1:9" ht="82.5" customHeight="1">
      <c r="A50" s="39"/>
      <c r="B50" s="39"/>
      <c r="C50" s="35" t="s">
        <v>285</v>
      </c>
      <c r="D50" s="35" t="s">
        <v>284</v>
      </c>
      <c r="E50" s="36">
        <v>2210</v>
      </c>
      <c r="F50" s="38">
        <v>14880</v>
      </c>
      <c r="G50" s="39" t="s">
        <v>50</v>
      </c>
      <c r="H50" s="39" t="s">
        <v>201</v>
      </c>
      <c r="I50" s="15" t="s">
        <v>286</v>
      </c>
    </row>
    <row r="51" spans="1:9" ht="83.25" customHeight="1">
      <c r="A51" s="39"/>
      <c r="B51" s="39"/>
      <c r="C51" s="35" t="s">
        <v>246</v>
      </c>
      <c r="D51" s="35" t="s">
        <v>245</v>
      </c>
      <c r="E51" s="36">
        <v>2210</v>
      </c>
      <c r="F51" s="38">
        <v>14998</v>
      </c>
      <c r="G51" s="39" t="s">
        <v>28</v>
      </c>
      <c r="H51" s="39" t="s">
        <v>201</v>
      </c>
      <c r="I51" s="15" t="s">
        <v>286</v>
      </c>
    </row>
    <row r="52" spans="1:9" ht="83.25" customHeight="1">
      <c r="A52" s="39"/>
      <c r="B52" s="39"/>
      <c r="C52" s="35" t="s">
        <v>288</v>
      </c>
      <c r="D52" s="35" t="s">
        <v>287</v>
      </c>
      <c r="E52" s="36">
        <v>2210</v>
      </c>
      <c r="F52" s="38">
        <v>95</v>
      </c>
      <c r="G52" s="39" t="s">
        <v>28</v>
      </c>
      <c r="H52" s="39" t="s">
        <v>201</v>
      </c>
      <c r="I52" s="15" t="s">
        <v>286</v>
      </c>
    </row>
    <row r="53" spans="1:9" ht="83.25" customHeight="1">
      <c r="A53" s="39"/>
      <c r="B53" s="39"/>
      <c r="C53" s="35" t="s">
        <v>289</v>
      </c>
      <c r="D53" s="35" t="s">
        <v>237</v>
      </c>
      <c r="E53" s="36">
        <v>2210</v>
      </c>
      <c r="F53" s="38">
        <v>170</v>
      </c>
      <c r="G53" s="39" t="s">
        <v>28</v>
      </c>
      <c r="H53" s="39" t="s">
        <v>201</v>
      </c>
      <c r="I53" s="15" t="s">
        <v>286</v>
      </c>
    </row>
    <row r="54" spans="1:9" ht="96" customHeight="1">
      <c r="A54" s="39"/>
      <c r="B54" s="39"/>
      <c r="C54" s="35" t="s">
        <v>290</v>
      </c>
      <c r="D54" s="35" t="s">
        <v>231</v>
      </c>
      <c r="E54" s="36">
        <v>2210</v>
      </c>
      <c r="F54" s="38">
        <v>297.32</v>
      </c>
      <c r="G54" s="39" t="s">
        <v>28</v>
      </c>
      <c r="H54" s="39" t="s">
        <v>201</v>
      </c>
      <c r="I54" s="15" t="s">
        <v>286</v>
      </c>
    </row>
    <row r="55" spans="1:9" ht="79.5" customHeight="1">
      <c r="A55" s="39"/>
      <c r="B55" s="39"/>
      <c r="C55" s="35" t="s">
        <v>250</v>
      </c>
      <c r="D55" s="35" t="s">
        <v>249</v>
      </c>
      <c r="E55" s="36">
        <v>2210</v>
      </c>
      <c r="F55" s="38">
        <v>1790.88</v>
      </c>
      <c r="G55" s="39" t="s">
        <v>50</v>
      </c>
      <c r="H55" s="39" t="s">
        <v>201</v>
      </c>
      <c r="I55" s="15" t="s">
        <v>286</v>
      </c>
    </row>
    <row r="56" spans="1:9" ht="92.25" customHeight="1">
      <c r="A56" s="39"/>
      <c r="B56" s="39"/>
      <c r="C56" s="35" t="s">
        <v>292</v>
      </c>
      <c r="D56" s="35" t="s">
        <v>291</v>
      </c>
      <c r="E56" s="36">
        <v>2210</v>
      </c>
      <c r="F56" s="38">
        <v>2352</v>
      </c>
      <c r="G56" s="39" t="s">
        <v>28</v>
      </c>
      <c r="H56" s="39" t="s">
        <v>201</v>
      </c>
      <c r="I56" s="15" t="s">
        <v>286</v>
      </c>
    </row>
    <row r="57" spans="1:9" ht="90" customHeight="1">
      <c r="A57" s="39"/>
      <c r="B57" s="39"/>
      <c r="C57" s="35" t="s">
        <v>244</v>
      </c>
      <c r="D57" s="35" t="s">
        <v>243</v>
      </c>
      <c r="E57" s="36">
        <v>2210</v>
      </c>
      <c r="F57" s="38">
        <v>1191.31</v>
      </c>
      <c r="G57" s="39" t="s">
        <v>28</v>
      </c>
      <c r="H57" s="39" t="s">
        <v>201</v>
      </c>
      <c r="I57" s="15" t="s">
        <v>286</v>
      </c>
    </row>
    <row r="58" spans="1:9" ht="32.25" customHeight="1">
      <c r="A58" s="39"/>
      <c r="B58" s="39"/>
      <c r="C58" s="54" t="s">
        <v>8</v>
      </c>
      <c r="D58" s="55"/>
      <c r="E58" s="39"/>
      <c r="F58" s="56">
        <f>SUM(F6:F57)</f>
        <v>1416282.0699999998</v>
      </c>
      <c r="G58" s="57"/>
      <c r="H58" s="15"/>
      <c r="I58" s="58"/>
    </row>
    <row r="59" spans="1:9" ht="32.25" customHeight="1">
      <c r="A59" s="39"/>
      <c r="B59" s="39"/>
      <c r="C59" s="59" t="s">
        <v>131</v>
      </c>
      <c r="D59" s="60"/>
      <c r="E59" s="61">
        <v>2220</v>
      </c>
      <c r="F59" s="56"/>
      <c r="G59" s="57"/>
      <c r="H59" s="15"/>
      <c r="I59" s="58"/>
    </row>
    <row r="60" spans="1:9" ht="45" customHeight="1">
      <c r="A60" s="39"/>
      <c r="B60" s="39"/>
      <c r="C60" s="20" t="s">
        <v>133</v>
      </c>
      <c r="D60" s="20" t="s">
        <v>132</v>
      </c>
      <c r="E60" s="10">
        <v>2220</v>
      </c>
      <c r="F60" s="57">
        <v>6308.57</v>
      </c>
      <c r="G60" s="10" t="s">
        <v>28</v>
      </c>
      <c r="H60" s="10" t="s">
        <v>87</v>
      </c>
      <c r="I60" s="15"/>
    </row>
    <row r="61" spans="1:9" ht="73.5" customHeight="1">
      <c r="A61" s="39"/>
      <c r="B61" s="39"/>
      <c r="C61" s="35" t="s">
        <v>179</v>
      </c>
      <c r="D61" s="20" t="s">
        <v>178</v>
      </c>
      <c r="E61" s="10">
        <v>2220</v>
      </c>
      <c r="F61" s="57">
        <v>9060</v>
      </c>
      <c r="G61" s="10" t="s">
        <v>28</v>
      </c>
      <c r="H61" s="10" t="s">
        <v>137</v>
      </c>
      <c r="I61" s="62" t="s">
        <v>180</v>
      </c>
    </row>
    <row r="62" spans="1:9" ht="218.25" customHeight="1">
      <c r="A62" s="39"/>
      <c r="B62" s="39"/>
      <c r="C62" s="35" t="s">
        <v>181</v>
      </c>
      <c r="D62" s="20" t="s">
        <v>182</v>
      </c>
      <c r="E62" s="10">
        <v>2220</v>
      </c>
      <c r="F62" s="57">
        <v>70539.98</v>
      </c>
      <c r="G62" s="10" t="s">
        <v>28</v>
      </c>
      <c r="H62" s="10" t="s">
        <v>143</v>
      </c>
      <c r="I62" s="62" t="s">
        <v>183</v>
      </c>
    </row>
    <row r="63" spans="1:9" ht="84" customHeight="1">
      <c r="A63" s="39"/>
      <c r="B63" s="39"/>
      <c r="C63" s="35" t="s">
        <v>200</v>
      </c>
      <c r="D63" s="20" t="s">
        <v>199</v>
      </c>
      <c r="E63" s="10">
        <v>2220</v>
      </c>
      <c r="F63" s="57">
        <v>5040</v>
      </c>
      <c r="G63" s="10" t="s">
        <v>28</v>
      </c>
      <c r="H63" s="10" t="s">
        <v>201</v>
      </c>
      <c r="I63" s="39" t="s">
        <v>202</v>
      </c>
    </row>
    <row r="64" spans="1:9" ht="84" customHeight="1">
      <c r="A64" s="39"/>
      <c r="B64" s="39"/>
      <c r="C64" s="35" t="s">
        <v>203</v>
      </c>
      <c r="D64" s="20" t="s">
        <v>204</v>
      </c>
      <c r="E64" s="10">
        <v>2220</v>
      </c>
      <c r="F64" s="57">
        <v>11934</v>
      </c>
      <c r="G64" s="10" t="s">
        <v>28</v>
      </c>
      <c r="H64" s="10" t="s">
        <v>201</v>
      </c>
      <c r="I64" s="39" t="s">
        <v>202</v>
      </c>
    </row>
    <row r="65" spans="1:9" ht="84" customHeight="1">
      <c r="A65" s="39"/>
      <c r="B65" s="39"/>
      <c r="C65" s="35" t="s">
        <v>206</v>
      </c>
      <c r="D65" s="20" t="s">
        <v>205</v>
      </c>
      <c r="E65" s="10">
        <v>2220</v>
      </c>
      <c r="F65" s="57">
        <v>49920</v>
      </c>
      <c r="G65" s="10" t="s">
        <v>50</v>
      </c>
      <c r="H65" s="10" t="s">
        <v>201</v>
      </c>
      <c r="I65" s="39" t="s">
        <v>202</v>
      </c>
    </row>
    <row r="66" spans="1:9" ht="102" customHeight="1">
      <c r="A66" s="39"/>
      <c r="B66" s="39"/>
      <c r="C66" s="35" t="s">
        <v>209</v>
      </c>
      <c r="D66" s="20" t="s">
        <v>208</v>
      </c>
      <c r="E66" s="10">
        <v>2220</v>
      </c>
      <c r="F66" s="57">
        <v>36523.5</v>
      </c>
      <c r="G66" s="10" t="s">
        <v>50</v>
      </c>
      <c r="H66" s="10" t="s">
        <v>201</v>
      </c>
      <c r="I66" s="39" t="s">
        <v>202</v>
      </c>
    </row>
    <row r="67" spans="1:9" ht="102" customHeight="1">
      <c r="A67" s="39"/>
      <c r="B67" s="39"/>
      <c r="C67" s="35" t="s">
        <v>211</v>
      </c>
      <c r="D67" s="20" t="s">
        <v>210</v>
      </c>
      <c r="E67" s="10">
        <v>2220</v>
      </c>
      <c r="F67" s="57">
        <v>48062.4</v>
      </c>
      <c r="G67" s="10" t="s">
        <v>50</v>
      </c>
      <c r="H67" s="10" t="s">
        <v>201</v>
      </c>
      <c r="I67" s="39" t="s">
        <v>202</v>
      </c>
    </row>
    <row r="68" spans="1:9" ht="78.75" customHeight="1">
      <c r="A68" s="39"/>
      <c r="B68" s="39"/>
      <c r="C68" s="35" t="s">
        <v>213</v>
      </c>
      <c r="D68" s="20" t="s">
        <v>212</v>
      </c>
      <c r="E68" s="10">
        <v>2220</v>
      </c>
      <c r="F68" s="57">
        <v>22244</v>
      </c>
      <c r="G68" s="10" t="s">
        <v>50</v>
      </c>
      <c r="H68" s="10" t="s">
        <v>201</v>
      </c>
      <c r="I68" s="39" t="s">
        <v>202</v>
      </c>
    </row>
    <row r="69" spans="1:9" ht="126" customHeight="1">
      <c r="A69" s="39"/>
      <c r="B69" s="39"/>
      <c r="C69" s="35" t="s">
        <v>215</v>
      </c>
      <c r="D69" s="20" t="s">
        <v>214</v>
      </c>
      <c r="E69" s="10">
        <v>2220</v>
      </c>
      <c r="F69" s="57">
        <v>2505</v>
      </c>
      <c r="G69" s="10" t="s">
        <v>50</v>
      </c>
      <c r="H69" s="10" t="s">
        <v>201</v>
      </c>
      <c r="I69" s="39" t="s">
        <v>202</v>
      </c>
    </row>
    <row r="70" spans="1:9" ht="80.25" customHeight="1">
      <c r="A70" s="39"/>
      <c r="B70" s="39"/>
      <c r="C70" s="35" t="s">
        <v>217</v>
      </c>
      <c r="D70" s="20" t="s">
        <v>216</v>
      </c>
      <c r="E70" s="10">
        <v>2220</v>
      </c>
      <c r="F70" s="57">
        <v>1326</v>
      </c>
      <c r="G70" s="10" t="s">
        <v>50</v>
      </c>
      <c r="H70" s="10" t="s">
        <v>201</v>
      </c>
      <c r="I70" s="39" t="s">
        <v>202</v>
      </c>
    </row>
    <row r="71" spans="1:9" ht="80.25" customHeight="1">
      <c r="A71" s="39"/>
      <c r="B71" s="39"/>
      <c r="C71" s="35" t="s">
        <v>219</v>
      </c>
      <c r="D71" s="20" t="s">
        <v>218</v>
      </c>
      <c r="E71" s="10">
        <v>2220</v>
      </c>
      <c r="F71" s="57">
        <v>26087.11</v>
      </c>
      <c r="G71" s="10" t="s">
        <v>50</v>
      </c>
      <c r="H71" s="10" t="s">
        <v>201</v>
      </c>
      <c r="I71" s="39" t="s">
        <v>202</v>
      </c>
    </row>
    <row r="72" spans="1:9" ht="70.5" customHeight="1">
      <c r="A72" s="39"/>
      <c r="B72" s="39"/>
      <c r="C72" s="35" t="s">
        <v>221</v>
      </c>
      <c r="D72" s="20" t="s">
        <v>220</v>
      </c>
      <c r="E72" s="10">
        <v>2220</v>
      </c>
      <c r="F72" s="57">
        <v>12600</v>
      </c>
      <c r="G72" s="10" t="s">
        <v>50</v>
      </c>
      <c r="H72" s="10" t="s">
        <v>201</v>
      </c>
      <c r="I72" s="39" t="s">
        <v>202</v>
      </c>
    </row>
    <row r="73" spans="1:9" ht="115.5" customHeight="1">
      <c r="A73" s="39"/>
      <c r="B73" s="39"/>
      <c r="C73" s="35" t="s">
        <v>223</v>
      </c>
      <c r="D73" s="20" t="s">
        <v>222</v>
      </c>
      <c r="E73" s="10">
        <v>2220</v>
      </c>
      <c r="F73" s="57">
        <v>18901</v>
      </c>
      <c r="G73" s="10" t="s">
        <v>50</v>
      </c>
      <c r="H73" s="10" t="s">
        <v>201</v>
      </c>
      <c r="I73" s="39" t="s">
        <v>202</v>
      </c>
    </row>
    <row r="74" spans="1:9" ht="66" customHeight="1">
      <c r="A74" s="39"/>
      <c r="B74" s="39"/>
      <c r="C74" s="35" t="s">
        <v>252</v>
      </c>
      <c r="D74" s="20" t="s">
        <v>251</v>
      </c>
      <c r="E74" s="10">
        <v>2220</v>
      </c>
      <c r="F74" s="57">
        <v>41910</v>
      </c>
      <c r="G74" s="10" t="s">
        <v>50</v>
      </c>
      <c r="H74" s="10" t="s">
        <v>201</v>
      </c>
      <c r="I74" s="39" t="s">
        <v>253</v>
      </c>
    </row>
    <row r="75" spans="1:9" ht="83.25" customHeight="1">
      <c r="A75" s="39"/>
      <c r="B75" s="39"/>
      <c r="C75" s="35" t="s">
        <v>255</v>
      </c>
      <c r="D75" s="20" t="s">
        <v>254</v>
      </c>
      <c r="E75" s="10">
        <v>2220</v>
      </c>
      <c r="F75" s="57">
        <v>49985</v>
      </c>
      <c r="G75" s="10" t="s">
        <v>50</v>
      </c>
      <c r="H75" s="10" t="s">
        <v>201</v>
      </c>
      <c r="I75" s="39" t="s">
        <v>253</v>
      </c>
    </row>
    <row r="76" spans="1:9" ht="141" customHeight="1">
      <c r="A76" s="39"/>
      <c r="B76" s="39"/>
      <c r="C76" s="35" t="s">
        <v>256</v>
      </c>
      <c r="D76" s="20" t="s">
        <v>251</v>
      </c>
      <c r="E76" s="10">
        <v>2220</v>
      </c>
      <c r="F76" s="57">
        <v>66225</v>
      </c>
      <c r="G76" s="10" t="s">
        <v>50</v>
      </c>
      <c r="H76" s="10" t="s">
        <v>201</v>
      </c>
      <c r="I76" s="39" t="s">
        <v>253</v>
      </c>
    </row>
    <row r="77" spans="1:9" ht="95.25" customHeight="1">
      <c r="A77" s="39"/>
      <c r="B77" s="39"/>
      <c r="C77" s="35" t="s">
        <v>258</v>
      </c>
      <c r="D77" s="20" t="s">
        <v>257</v>
      </c>
      <c r="E77" s="10">
        <v>2220</v>
      </c>
      <c r="F77" s="57">
        <v>199500</v>
      </c>
      <c r="G77" s="10" t="s">
        <v>50</v>
      </c>
      <c r="H77" s="10" t="s">
        <v>201</v>
      </c>
      <c r="I77" s="39" t="s">
        <v>253</v>
      </c>
    </row>
    <row r="78" spans="1:9" ht="209.25" customHeight="1">
      <c r="A78" s="39"/>
      <c r="B78" s="39"/>
      <c r="C78" s="35" t="s">
        <v>260</v>
      </c>
      <c r="D78" s="20" t="s">
        <v>259</v>
      </c>
      <c r="E78" s="10">
        <v>2220</v>
      </c>
      <c r="F78" s="57">
        <v>11800</v>
      </c>
      <c r="G78" s="10" t="s">
        <v>50</v>
      </c>
      <c r="H78" s="10" t="s">
        <v>201</v>
      </c>
      <c r="I78" s="39" t="s">
        <v>253</v>
      </c>
    </row>
    <row r="79" spans="1:9" ht="69.75" customHeight="1">
      <c r="A79" s="39"/>
      <c r="B79" s="39"/>
      <c r="C79" s="35" t="s">
        <v>261</v>
      </c>
      <c r="D79" s="20" t="s">
        <v>259</v>
      </c>
      <c r="E79" s="10">
        <v>2220</v>
      </c>
      <c r="F79" s="57">
        <v>16050</v>
      </c>
      <c r="G79" s="10" t="s">
        <v>50</v>
      </c>
      <c r="H79" s="10" t="s">
        <v>201</v>
      </c>
      <c r="I79" s="39" t="s">
        <v>253</v>
      </c>
    </row>
    <row r="80" spans="1:9" ht="60.75" customHeight="1">
      <c r="A80" s="39"/>
      <c r="B80" s="39"/>
      <c r="C80" s="35" t="s">
        <v>262</v>
      </c>
      <c r="D80" s="20" t="s">
        <v>259</v>
      </c>
      <c r="E80" s="10">
        <v>2220</v>
      </c>
      <c r="F80" s="57">
        <v>171495</v>
      </c>
      <c r="G80" s="10" t="s">
        <v>50</v>
      </c>
      <c r="H80" s="10" t="s">
        <v>201</v>
      </c>
      <c r="I80" s="39" t="s">
        <v>253</v>
      </c>
    </row>
    <row r="81" spans="1:9" ht="60.75" customHeight="1">
      <c r="A81" s="39"/>
      <c r="B81" s="39"/>
      <c r="C81" s="35" t="s">
        <v>206</v>
      </c>
      <c r="D81" s="20" t="s">
        <v>205</v>
      </c>
      <c r="E81" s="10">
        <v>2220</v>
      </c>
      <c r="F81" s="57">
        <v>199790</v>
      </c>
      <c r="G81" s="10" t="s">
        <v>50</v>
      </c>
      <c r="H81" s="10" t="s">
        <v>201</v>
      </c>
      <c r="I81" s="39" t="s">
        <v>253</v>
      </c>
    </row>
    <row r="82" spans="1:9" ht="225.75" customHeight="1">
      <c r="A82" s="39"/>
      <c r="B82" s="39"/>
      <c r="C82" s="35" t="s">
        <v>264</v>
      </c>
      <c r="D82" s="20" t="s">
        <v>263</v>
      </c>
      <c r="E82" s="10">
        <v>2220</v>
      </c>
      <c r="F82" s="57">
        <v>82892.9</v>
      </c>
      <c r="G82" s="10" t="s">
        <v>50</v>
      </c>
      <c r="H82" s="10" t="s">
        <v>201</v>
      </c>
      <c r="I82" s="39" t="s">
        <v>253</v>
      </c>
    </row>
    <row r="83" spans="1:9" ht="210.75" customHeight="1">
      <c r="A83" s="39"/>
      <c r="B83" s="39"/>
      <c r="C83" s="35" t="s">
        <v>265</v>
      </c>
      <c r="D83" s="20" t="s">
        <v>263</v>
      </c>
      <c r="E83" s="10">
        <v>2220</v>
      </c>
      <c r="F83" s="57">
        <v>117085.2</v>
      </c>
      <c r="G83" s="10" t="s">
        <v>50</v>
      </c>
      <c r="H83" s="10" t="s">
        <v>201</v>
      </c>
      <c r="I83" s="39" t="s">
        <v>253</v>
      </c>
    </row>
    <row r="84" spans="1:9" ht="80.25" customHeight="1">
      <c r="A84" s="39"/>
      <c r="B84" s="39"/>
      <c r="C84" s="35" t="s">
        <v>267</v>
      </c>
      <c r="D84" s="20" t="s">
        <v>266</v>
      </c>
      <c r="E84" s="10">
        <v>2220</v>
      </c>
      <c r="F84" s="57">
        <v>35700</v>
      </c>
      <c r="G84" s="10" t="s">
        <v>50</v>
      </c>
      <c r="H84" s="10" t="s">
        <v>201</v>
      </c>
      <c r="I84" s="39" t="s">
        <v>253</v>
      </c>
    </row>
    <row r="85" spans="1:9" ht="71.25" customHeight="1">
      <c r="A85" s="39"/>
      <c r="B85" s="39"/>
      <c r="C85" s="35" t="s">
        <v>269</v>
      </c>
      <c r="D85" s="20" t="s">
        <v>268</v>
      </c>
      <c r="E85" s="10">
        <v>2220</v>
      </c>
      <c r="F85" s="57">
        <v>36875</v>
      </c>
      <c r="G85" s="10" t="s">
        <v>50</v>
      </c>
      <c r="H85" s="10" t="s">
        <v>201</v>
      </c>
      <c r="I85" s="39" t="s">
        <v>253</v>
      </c>
    </row>
    <row r="86" spans="1:9" ht="126.75" customHeight="1">
      <c r="A86" s="39"/>
      <c r="B86" s="39"/>
      <c r="C86" s="35" t="s">
        <v>271</v>
      </c>
      <c r="D86" s="20" t="s">
        <v>270</v>
      </c>
      <c r="E86" s="10">
        <v>2220</v>
      </c>
      <c r="F86" s="57">
        <v>6173</v>
      </c>
      <c r="G86" s="10" t="s">
        <v>28</v>
      </c>
      <c r="H86" s="10" t="s">
        <v>201</v>
      </c>
      <c r="I86" s="39" t="s">
        <v>253</v>
      </c>
    </row>
    <row r="87" spans="1:9" ht="83.25" customHeight="1">
      <c r="A87" s="39"/>
      <c r="B87" s="39"/>
      <c r="C87" s="35" t="s">
        <v>272</v>
      </c>
      <c r="D87" s="20" t="s">
        <v>254</v>
      </c>
      <c r="E87" s="10">
        <v>2220</v>
      </c>
      <c r="F87" s="57">
        <v>9135</v>
      </c>
      <c r="G87" s="10" t="s">
        <v>50</v>
      </c>
      <c r="H87" s="10" t="s">
        <v>201</v>
      </c>
      <c r="I87" s="39" t="s">
        <v>253</v>
      </c>
    </row>
    <row r="88" spans="1:9" ht="134.25" customHeight="1">
      <c r="A88" s="39"/>
      <c r="B88" s="39"/>
      <c r="C88" s="35" t="s">
        <v>274</v>
      </c>
      <c r="D88" s="20" t="s">
        <v>273</v>
      </c>
      <c r="E88" s="10">
        <v>2220</v>
      </c>
      <c r="F88" s="57">
        <v>14200</v>
      </c>
      <c r="G88" s="10" t="s">
        <v>28</v>
      </c>
      <c r="H88" s="10" t="s">
        <v>201</v>
      </c>
      <c r="I88" s="39" t="s">
        <v>253</v>
      </c>
    </row>
    <row r="89" spans="1:9" ht="93" customHeight="1">
      <c r="A89" s="39"/>
      <c r="B89" s="39"/>
      <c r="C89" s="35" t="s">
        <v>276</v>
      </c>
      <c r="D89" s="20" t="s">
        <v>275</v>
      </c>
      <c r="E89" s="10">
        <v>2220</v>
      </c>
      <c r="F89" s="57">
        <v>198900</v>
      </c>
      <c r="G89" s="10" t="s">
        <v>50</v>
      </c>
      <c r="H89" s="10" t="s">
        <v>201</v>
      </c>
      <c r="I89" s="39" t="s">
        <v>253</v>
      </c>
    </row>
    <row r="90" spans="1:9" ht="195" customHeight="1">
      <c r="A90" s="39"/>
      <c r="B90" s="39"/>
      <c r="C90" s="35" t="s">
        <v>278</v>
      </c>
      <c r="D90" s="20" t="s">
        <v>277</v>
      </c>
      <c r="E90" s="10">
        <v>2220</v>
      </c>
      <c r="F90" s="57">
        <v>112040</v>
      </c>
      <c r="G90" s="10" t="s">
        <v>50</v>
      </c>
      <c r="H90" s="10" t="s">
        <v>201</v>
      </c>
      <c r="I90" s="39" t="s">
        <v>253</v>
      </c>
    </row>
    <row r="91" spans="1:9" ht="88.5" customHeight="1">
      <c r="A91" s="39"/>
      <c r="B91" s="39"/>
      <c r="C91" s="35" t="s">
        <v>279</v>
      </c>
      <c r="D91" s="20" t="s">
        <v>268</v>
      </c>
      <c r="E91" s="10">
        <v>2220</v>
      </c>
      <c r="F91" s="57">
        <v>15930</v>
      </c>
      <c r="G91" s="10" t="s">
        <v>50</v>
      </c>
      <c r="H91" s="10" t="s">
        <v>201</v>
      </c>
      <c r="I91" s="39" t="s">
        <v>253</v>
      </c>
    </row>
    <row r="92" spans="1:9" ht="70.5" customHeight="1">
      <c r="A92" s="39"/>
      <c r="B92" s="39"/>
      <c r="C92" s="35" t="s">
        <v>281</v>
      </c>
      <c r="D92" s="20" t="s">
        <v>280</v>
      </c>
      <c r="E92" s="10">
        <v>2220</v>
      </c>
      <c r="F92" s="57">
        <v>62400</v>
      </c>
      <c r="G92" s="10" t="s">
        <v>50</v>
      </c>
      <c r="H92" s="10" t="s">
        <v>201</v>
      </c>
      <c r="I92" s="39" t="s">
        <v>253</v>
      </c>
    </row>
    <row r="93" spans="1:9" ht="70.5" customHeight="1">
      <c r="A93" s="39"/>
      <c r="B93" s="39"/>
      <c r="C93" s="35" t="s">
        <v>252</v>
      </c>
      <c r="D93" s="20" t="s">
        <v>251</v>
      </c>
      <c r="E93" s="10">
        <v>2220</v>
      </c>
      <c r="F93" s="57">
        <v>198990</v>
      </c>
      <c r="G93" s="10" t="s">
        <v>50</v>
      </c>
      <c r="H93" s="10" t="s">
        <v>201</v>
      </c>
      <c r="I93" s="39" t="s">
        <v>282</v>
      </c>
    </row>
    <row r="94" spans="1:9" ht="89.25" customHeight="1">
      <c r="A94" s="39"/>
      <c r="B94" s="39"/>
      <c r="C94" s="35" t="s">
        <v>255</v>
      </c>
      <c r="D94" s="20" t="s">
        <v>283</v>
      </c>
      <c r="E94" s="10">
        <v>2220</v>
      </c>
      <c r="F94" s="57">
        <v>6500</v>
      </c>
      <c r="G94" s="10" t="s">
        <v>50</v>
      </c>
      <c r="H94" s="10" t="s">
        <v>201</v>
      </c>
      <c r="I94" s="39" t="s">
        <v>282</v>
      </c>
    </row>
    <row r="95" spans="1:9" ht="51.75" customHeight="1">
      <c r="A95" s="39"/>
      <c r="B95" s="39"/>
      <c r="C95" s="35" t="s">
        <v>206</v>
      </c>
      <c r="D95" s="20" t="s">
        <v>205</v>
      </c>
      <c r="E95" s="10">
        <v>2220</v>
      </c>
      <c r="F95" s="57">
        <v>89510</v>
      </c>
      <c r="G95" s="10" t="s">
        <v>50</v>
      </c>
      <c r="H95" s="10" t="s">
        <v>201</v>
      </c>
      <c r="I95" s="39" t="s">
        <v>282</v>
      </c>
    </row>
    <row r="96" spans="1:13" ht="36.75" customHeight="1">
      <c r="A96" s="60"/>
      <c r="B96" s="60"/>
      <c r="C96" s="54" t="s">
        <v>207</v>
      </c>
      <c r="D96" s="60"/>
      <c r="E96" s="61"/>
      <c r="F96" s="63">
        <f>SUM(F60:F95)</f>
        <v>2064137.66</v>
      </c>
      <c r="G96" s="10"/>
      <c r="H96" s="17"/>
      <c r="I96" s="61"/>
      <c r="K96" s="40"/>
      <c r="L96" s="41"/>
      <c r="M96" s="42"/>
    </row>
    <row r="97" spans="1:13" ht="36" customHeight="1">
      <c r="A97" s="60"/>
      <c r="B97" s="60"/>
      <c r="C97" s="59" t="s">
        <v>22</v>
      </c>
      <c r="D97" s="60"/>
      <c r="E97" s="61">
        <v>2240</v>
      </c>
      <c r="F97" s="63"/>
      <c r="G97" s="10"/>
      <c r="H97" s="17"/>
      <c r="I97" s="61"/>
      <c r="K97" s="40"/>
      <c r="L97" s="41"/>
      <c r="M97" s="42"/>
    </row>
    <row r="98" spans="1:9" ht="65.25" customHeight="1">
      <c r="A98" s="60"/>
      <c r="B98" s="60"/>
      <c r="C98" s="20" t="s">
        <v>190</v>
      </c>
      <c r="D98" s="10" t="s">
        <v>79</v>
      </c>
      <c r="E98" s="10">
        <v>2240</v>
      </c>
      <c r="F98" s="34">
        <f>15840-7920</f>
        <v>7920</v>
      </c>
      <c r="G98" s="10" t="s">
        <v>28</v>
      </c>
      <c r="H98" s="10" t="s">
        <v>87</v>
      </c>
      <c r="I98" s="17" t="s">
        <v>293</v>
      </c>
    </row>
    <row r="99" spans="1:9" ht="78.75" customHeight="1">
      <c r="A99" s="60"/>
      <c r="B99" s="60"/>
      <c r="C99" s="25" t="s">
        <v>25</v>
      </c>
      <c r="D99" s="10" t="s">
        <v>9</v>
      </c>
      <c r="E99" s="10">
        <v>2240</v>
      </c>
      <c r="F99" s="11">
        <v>49500</v>
      </c>
      <c r="G99" s="10" t="s">
        <v>50</v>
      </c>
      <c r="H99" s="10" t="s">
        <v>134</v>
      </c>
      <c r="I99" s="17"/>
    </row>
    <row r="100" spans="1:9" ht="78.75" customHeight="1">
      <c r="A100" s="60"/>
      <c r="B100" s="60"/>
      <c r="C100" s="25" t="s">
        <v>188</v>
      </c>
      <c r="D100" s="10" t="s">
        <v>187</v>
      </c>
      <c r="E100" s="10">
        <v>2240</v>
      </c>
      <c r="F100" s="11">
        <v>40500</v>
      </c>
      <c r="G100" s="10" t="s">
        <v>50</v>
      </c>
      <c r="H100" s="10" t="s">
        <v>134</v>
      </c>
      <c r="I100" s="17"/>
    </row>
    <row r="101" spans="1:9" ht="57" customHeight="1">
      <c r="A101" s="60"/>
      <c r="B101" s="60"/>
      <c r="C101" s="25" t="s">
        <v>26</v>
      </c>
      <c r="D101" s="10" t="s">
        <v>61</v>
      </c>
      <c r="E101" s="10">
        <v>2240</v>
      </c>
      <c r="F101" s="11">
        <f>19800-9900</f>
        <v>9900</v>
      </c>
      <c r="G101" s="12" t="s">
        <v>28</v>
      </c>
      <c r="H101" s="10" t="s">
        <v>87</v>
      </c>
      <c r="I101" s="17" t="s">
        <v>293</v>
      </c>
    </row>
    <row r="102" spans="1:9" ht="52.5" customHeight="1">
      <c r="A102" s="60"/>
      <c r="B102" s="60"/>
      <c r="C102" s="25" t="s">
        <v>32</v>
      </c>
      <c r="D102" s="31">
        <v>0</v>
      </c>
      <c r="E102" s="10">
        <v>2240</v>
      </c>
      <c r="F102" s="22">
        <v>6</v>
      </c>
      <c r="G102" s="10" t="s">
        <v>28</v>
      </c>
      <c r="H102" s="10" t="s">
        <v>87</v>
      </c>
      <c r="I102" s="17"/>
    </row>
    <row r="103" spans="1:9" ht="49.5" customHeight="1">
      <c r="A103" s="60"/>
      <c r="B103" s="60"/>
      <c r="C103" s="25" t="s">
        <v>35</v>
      </c>
      <c r="D103" s="31">
        <v>0</v>
      </c>
      <c r="E103" s="10">
        <v>2240</v>
      </c>
      <c r="F103" s="22">
        <v>1</v>
      </c>
      <c r="G103" s="10" t="s">
        <v>28</v>
      </c>
      <c r="H103" s="10" t="s">
        <v>87</v>
      </c>
      <c r="I103" s="17"/>
    </row>
    <row r="104" spans="1:9" ht="85.5" customHeight="1">
      <c r="A104" s="60"/>
      <c r="B104" s="60"/>
      <c r="C104" s="20" t="s">
        <v>33</v>
      </c>
      <c r="D104" s="10" t="s">
        <v>77</v>
      </c>
      <c r="E104" s="10">
        <v>2240</v>
      </c>
      <c r="F104" s="22">
        <v>36</v>
      </c>
      <c r="G104" s="10" t="s">
        <v>28</v>
      </c>
      <c r="H104" s="10" t="s">
        <v>87</v>
      </c>
      <c r="I104" s="17"/>
    </row>
    <row r="105" spans="1:9" ht="52.5" customHeight="1">
      <c r="A105" s="60"/>
      <c r="B105" s="60"/>
      <c r="C105" s="20" t="s">
        <v>34</v>
      </c>
      <c r="D105" s="10" t="s">
        <v>78</v>
      </c>
      <c r="E105" s="10">
        <v>2240</v>
      </c>
      <c r="F105" s="22">
        <f>39840-140</f>
        <v>39700</v>
      </c>
      <c r="G105" s="10" t="s">
        <v>50</v>
      </c>
      <c r="H105" s="10" t="s">
        <v>87</v>
      </c>
      <c r="I105" s="17" t="s">
        <v>293</v>
      </c>
    </row>
    <row r="106" spans="1:9" ht="108" customHeight="1">
      <c r="A106" s="60"/>
      <c r="B106" s="60"/>
      <c r="C106" s="25" t="s">
        <v>10</v>
      </c>
      <c r="D106" s="10" t="s">
        <v>71</v>
      </c>
      <c r="E106" s="10">
        <v>2240</v>
      </c>
      <c r="F106" s="22">
        <v>0</v>
      </c>
      <c r="G106" s="10" t="s">
        <v>28</v>
      </c>
      <c r="H106" s="10" t="s">
        <v>87</v>
      </c>
      <c r="I106" s="17" t="s">
        <v>293</v>
      </c>
    </row>
    <row r="107" spans="1:9" ht="118.5" customHeight="1">
      <c r="A107" s="60"/>
      <c r="B107" s="60"/>
      <c r="C107" s="25" t="s">
        <v>136</v>
      </c>
      <c r="D107" s="10" t="s">
        <v>135</v>
      </c>
      <c r="E107" s="10">
        <v>2240</v>
      </c>
      <c r="F107" s="22">
        <v>46056</v>
      </c>
      <c r="G107" s="10" t="s">
        <v>50</v>
      </c>
      <c r="H107" s="12" t="s">
        <v>137</v>
      </c>
      <c r="I107" s="17"/>
    </row>
    <row r="108" spans="1:9" ht="118.5" customHeight="1">
      <c r="A108" s="60"/>
      <c r="B108" s="60"/>
      <c r="C108" s="20" t="s">
        <v>58</v>
      </c>
      <c r="D108" s="10" t="s">
        <v>74</v>
      </c>
      <c r="E108" s="10">
        <v>2240</v>
      </c>
      <c r="F108" s="22">
        <f>1200+2400-1800</f>
        <v>1800</v>
      </c>
      <c r="G108" s="10" t="s">
        <v>50</v>
      </c>
      <c r="H108" s="10" t="s">
        <v>87</v>
      </c>
      <c r="I108" s="17" t="s">
        <v>293</v>
      </c>
    </row>
    <row r="109" spans="1:9" ht="118.5" customHeight="1">
      <c r="A109" s="60"/>
      <c r="B109" s="60"/>
      <c r="C109" s="20" t="s">
        <v>138</v>
      </c>
      <c r="D109" s="10" t="s">
        <v>139</v>
      </c>
      <c r="E109" s="10">
        <v>2240</v>
      </c>
      <c r="F109" s="22">
        <v>10144</v>
      </c>
      <c r="G109" s="10" t="s">
        <v>50</v>
      </c>
      <c r="H109" s="10" t="s">
        <v>137</v>
      </c>
      <c r="I109" s="17"/>
    </row>
    <row r="110" spans="1:9" ht="113.25" customHeight="1">
      <c r="A110" s="60"/>
      <c r="B110" s="60"/>
      <c r="C110" s="20" t="s">
        <v>140</v>
      </c>
      <c r="D110" s="10" t="s">
        <v>141</v>
      </c>
      <c r="E110" s="10">
        <v>2240</v>
      </c>
      <c r="F110" s="22">
        <f>30083.04-15041.52</f>
        <v>15041.52</v>
      </c>
      <c r="G110" s="10" t="s">
        <v>28</v>
      </c>
      <c r="H110" s="10" t="s">
        <v>87</v>
      </c>
      <c r="I110" s="17" t="s">
        <v>293</v>
      </c>
    </row>
    <row r="111" spans="1:9" ht="113.25" customHeight="1">
      <c r="A111" s="60"/>
      <c r="B111" s="60"/>
      <c r="C111" s="20" t="s">
        <v>142</v>
      </c>
      <c r="D111" s="10" t="s">
        <v>139</v>
      </c>
      <c r="E111" s="10">
        <v>2240</v>
      </c>
      <c r="F111" s="22">
        <f>32500-2500</f>
        <v>30000</v>
      </c>
      <c r="G111" s="10" t="s">
        <v>50</v>
      </c>
      <c r="H111" s="10" t="s">
        <v>143</v>
      </c>
      <c r="I111" s="17" t="s">
        <v>293</v>
      </c>
    </row>
    <row r="112" spans="1:9" ht="88.5" customHeight="1">
      <c r="A112" s="60"/>
      <c r="B112" s="60"/>
      <c r="C112" s="25" t="s">
        <v>144</v>
      </c>
      <c r="D112" s="10" t="s">
        <v>72</v>
      </c>
      <c r="E112" s="10">
        <v>2240</v>
      </c>
      <c r="F112" s="22">
        <f>6899.62-3450.89</f>
        <v>3448.73</v>
      </c>
      <c r="G112" s="10" t="s">
        <v>50</v>
      </c>
      <c r="H112" s="10" t="s">
        <v>87</v>
      </c>
      <c r="I112" s="17" t="s">
        <v>293</v>
      </c>
    </row>
    <row r="113" spans="1:9" ht="81" customHeight="1">
      <c r="A113" s="60"/>
      <c r="B113" s="60"/>
      <c r="C113" s="25" t="s">
        <v>57</v>
      </c>
      <c r="D113" s="10" t="s">
        <v>72</v>
      </c>
      <c r="E113" s="10">
        <v>2240</v>
      </c>
      <c r="F113" s="22">
        <f>4000-2577.95</f>
        <v>1422.0500000000002</v>
      </c>
      <c r="G113" s="10" t="s">
        <v>28</v>
      </c>
      <c r="H113" s="12" t="s">
        <v>53</v>
      </c>
      <c r="I113" s="17" t="s">
        <v>293</v>
      </c>
    </row>
    <row r="114" spans="1:9" ht="81" customHeight="1">
      <c r="A114" s="60"/>
      <c r="B114" s="60"/>
      <c r="C114" s="25" t="s">
        <v>145</v>
      </c>
      <c r="D114" s="10" t="s">
        <v>72</v>
      </c>
      <c r="E114" s="10">
        <v>2240</v>
      </c>
      <c r="F114" s="22">
        <f>16200-8100</f>
        <v>8100</v>
      </c>
      <c r="G114" s="10" t="s">
        <v>50</v>
      </c>
      <c r="H114" s="10" t="s">
        <v>87</v>
      </c>
      <c r="I114" s="17" t="s">
        <v>293</v>
      </c>
    </row>
    <row r="115" spans="1:9" ht="81" customHeight="1">
      <c r="A115" s="60"/>
      <c r="B115" s="60"/>
      <c r="C115" s="25" t="s">
        <v>146</v>
      </c>
      <c r="D115" s="10" t="s">
        <v>72</v>
      </c>
      <c r="E115" s="10">
        <v>2240</v>
      </c>
      <c r="F115" s="22">
        <v>29169.36</v>
      </c>
      <c r="G115" s="10" t="s">
        <v>50</v>
      </c>
      <c r="H115" s="10" t="s">
        <v>137</v>
      </c>
      <c r="I115" s="17"/>
    </row>
    <row r="116" spans="1:9" ht="72" customHeight="1">
      <c r="A116" s="60"/>
      <c r="B116" s="60"/>
      <c r="C116" s="20" t="s">
        <v>148</v>
      </c>
      <c r="D116" s="10" t="s">
        <v>147</v>
      </c>
      <c r="E116" s="10">
        <v>2240</v>
      </c>
      <c r="F116" s="22">
        <f>10200+10113.32</f>
        <v>20313.32</v>
      </c>
      <c r="G116" s="10" t="s">
        <v>28</v>
      </c>
      <c r="H116" s="10" t="s">
        <v>149</v>
      </c>
      <c r="I116" s="17" t="s">
        <v>293</v>
      </c>
    </row>
    <row r="117" spans="1:9" ht="70.5" customHeight="1">
      <c r="A117" s="60"/>
      <c r="B117" s="60"/>
      <c r="C117" s="20" t="s">
        <v>189</v>
      </c>
      <c r="D117" s="10" t="s">
        <v>147</v>
      </c>
      <c r="E117" s="10">
        <v>2240</v>
      </c>
      <c r="F117" s="22">
        <v>1380</v>
      </c>
      <c r="G117" s="10" t="s">
        <v>28</v>
      </c>
      <c r="H117" s="10" t="s">
        <v>149</v>
      </c>
      <c r="I117" s="17"/>
    </row>
    <row r="118" spans="1:9" ht="93.75" customHeight="1">
      <c r="A118" s="60"/>
      <c r="B118" s="60"/>
      <c r="C118" s="20" t="s">
        <v>151</v>
      </c>
      <c r="D118" s="10" t="s">
        <v>150</v>
      </c>
      <c r="E118" s="10">
        <v>2240</v>
      </c>
      <c r="F118" s="22">
        <f>30000-9507</f>
        <v>20493</v>
      </c>
      <c r="G118" s="10" t="s">
        <v>28</v>
      </c>
      <c r="H118" s="10" t="s">
        <v>149</v>
      </c>
      <c r="I118" s="17" t="s">
        <v>293</v>
      </c>
    </row>
    <row r="119" spans="1:9" ht="72" customHeight="1">
      <c r="A119" s="60"/>
      <c r="B119" s="60"/>
      <c r="C119" s="20" t="s">
        <v>153</v>
      </c>
      <c r="D119" s="10" t="s">
        <v>152</v>
      </c>
      <c r="E119" s="10">
        <v>2240</v>
      </c>
      <c r="F119" s="22">
        <f>1000-510</f>
        <v>490</v>
      </c>
      <c r="G119" s="10" t="s">
        <v>28</v>
      </c>
      <c r="H119" s="10" t="s">
        <v>149</v>
      </c>
      <c r="I119" s="17" t="s">
        <v>293</v>
      </c>
    </row>
    <row r="120" spans="1:9" ht="113.25" customHeight="1">
      <c r="A120" s="60"/>
      <c r="B120" s="60"/>
      <c r="C120" s="20" t="s">
        <v>154</v>
      </c>
      <c r="D120" s="10" t="s">
        <v>155</v>
      </c>
      <c r="E120" s="10">
        <v>2240</v>
      </c>
      <c r="F120" s="22">
        <v>49950</v>
      </c>
      <c r="G120" s="10" t="s">
        <v>50</v>
      </c>
      <c r="H120" s="10" t="s">
        <v>87</v>
      </c>
      <c r="I120" s="17"/>
    </row>
    <row r="121" spans="1:9" ht="87" customHeight="1">
      <c r="A121" s="60"/>
      <c r="B121" s="60"/>
      <c r="C121" s="20" t="s">
        <v>156</v>
      </c>
      <c r="D121" s="10" t="s">
        <v>157</v>
      </c>
      <c r="E121" s="10">
        <v>2240</v>
      </c>
      <c r="F121" s="22">
        <f>5000-30</f>
        <v>4970</v>
      </c>
      <c r="G121" s="10" t="s">
        <v>28</v>
      </c>
      <c r="H121" s="10" t="s">
        <v>149</v>
      </c>
      <c r="I121" s="17" t="s">
        <v>293</v>
      </c>
    </row>
    <row r="122" spans="1:9" ht="72.75" customHeight="1">
      <c r="A122" s="60"/>
      <c r="B122" s="60"/>
      <c r="C122" s="20" t="s">
        <v>158</v>
      </c>
      <c r="D122" s="10" t="s">
        <v>159</v>
      </c>
      <c r="E122" s="10">
        <v>2240</v>
      </c>
      <c r="F122" s="22">
        <f>45000-32802.64</f>
        <v>12197.36</v>
      </c>
      <c r="G122" s="10" t="s">
        <v>28</v>
      </c>
      <c r="H122" s="10" t="s">
        <v>149</v>
      </c>
      <c r="I122" s="17" t="s">
        <v>293</v>
      </c>
    </row>
    <row r="123" spans="1:9" ht="72.75" customHeight="1">
      <c r="A123" s="60"/>
      <c r="B123" s="60"/>
      <c r="C123" s="20" t="s">
        <v>161</v>
      </c>
      <c r="D123" s="10" t="s">
        <v>160</v>
      </c>
      <c r="E123" s="10">
        <v>2240</v>
      </c>
      <c r="F123" s="22">
        <v>231.71</v>
      </c>
      <c r="G123" s="10" t="s">
        <v>50</v>
      </c>
      <c r="H123" s="10" t="s">
        <v>87</v>
      </c>
      <c r="I123" s="17"/>
    </row>
    <row r="124" spans="1:9" ht="87" customHeight="1">
      <c r="A124" s="60"/>
      <c r="B124" s="60"/>
      <c r="C124" s="20" t="s">
        <v>162</v>
      </c>
      <c r="D124" s="10" t="s">
        <v>163</v>
      </c>
      <c r="E124" s="10">
        <v>2240</v>
      </c>
      <c r="F124" s="22">
        <f>5880-2940</f>
        <v>2940</v>
      </c>
      <c r="G124" s="10" t="s">
        <v>28</v>
      </c>
      <c r="H124" s="10" t="s">
        <v>149</v>
      </c>
      <c r="I124" s="17" t="s">
        <v>293</v>
      </c>
    </row>
    <row r="125" spans="1:9" ht="60" customHeight="1">
      <c r="A125" s="60"/>
      <c r="B125" s="60"/>
      <c r="C125" s="20" t="s">
        <v>164</v>
      </c>
      <c r="D125" s="10" t="s">
        <v>165</v>
      </c>
      <c r="E125" s="10">
        <v>2240</v>
      </c>
      <c r="F125" s="22">
        <v>10000</v>
      </c>
      <c r="G125" s="10" t="s">
        <v>28</v>
      </c>
      <c r="H125" s="10" t="s">
        <v>149</v>
      </c>
      <c r="I125" s="17"/>
    </row>
    <row r="126" spans="1:9" ht="99" customHeight="1">
      <c r="A126" s="60"/>
      <c r="B126" s="60"/>
      <c r="C126" s="20" t="s">
        <v>166</v>
      </c>
      <c r="D126" s="10" t="s">
        <v>167</v>
      </c>
      <c r="E126" s="10">
        <v>2240</v>
      </c>
      <c r="F126" s="22">
        <f>10000-19.97</f>
        <v>9980.03</v>
      </c>
      <c r="G126" s="10" t="s">
        <v>28</v>
      </c>
      <c r="H126" s="10" t="s">
        <v>149</v>
      </c>
      <c r="I126" s="17" t="s">
        <v>293</v>
      </c>
    </row>
    <row r="127" spans="1:9" ht="115.5" customHeight="1">
      <c r="A127" s="60"/>
      <c r="B127" s="60"/>
      <c r="C127" s="20" t="s">
        <v>168</v>
      </c>
      <c r="D127" s="10" t="s">
        <v>169</v>
      </c>
      <c r="E127" s="10">
        <v>2240</v>
      </c>
      <c r="F127" s="22">
        <f>19383.27-8552.5-668.77</f>
        <v>10162</v>
      </c>
      <c r="G127" s="10" t="s">
        <v>28</v>
      </c>
      <c r="H127" s="10" t="s">
        <v>149</v>
      </c>
      <c r="I127" s="17" t="s">
        <v>294</v>
      </c>
    </row>
    <row r="128" spans="1:9" ht="61.5" customHeight="1">
      <c r="A128" s="60"/>
      <c r="B128" s="60"/>
      <c r="C128" s="20" t="s">
        <v>197</v>
      </c>
      <c r="D128" s="10" t="s">
        <v>196</v>
      </c>
      <c r="E128" s="10">
        <v>2240</v>
      </c>
      <c r="F128" s="22">
        <f>8552.5-6226.48</f>
        <v>2326.0200000000004</v>
      </c>
      <c r="G128" s="10" t="s">
        <v>28</v>
      </c>
      <c r="H128" s="10" t="s">
        <v>198</v>
      </c>
      <c r="I128" s="17" t="s">
        <v>294</v>
      </c>
    </row>
    <row r="129" spans="1:9" ht="104.25" customHeight="1">
      <c r="A129" s="60"/>
      <c r="B129" s="60"/>
      <c r="C129" s="20" t="s">
        <v>171</v>
      </c>
      <c r="D129" s="10" t="s">
        <v>170</v>
      </c>
      <c r="E129" s="10">
        <v>2240</v>
      </c>
      <c r="F129" s="22">
        <v>800</v>
      </c>
      <c r="G129" s="10" t="s">
        <v>28</v>
      </c>
      <c r="H129" s="10" t="s">
        <v>149</v>
      </c>
      <c r="I129" s="17"/>
    </row>
    <row r="130" spans="1:9" ht="141.75" customHeight="1">
      <c r="A130" s="60"/>
      <c r="B130" s="60"/>
      <c r="C130" s="20" t="s">
        <v>296</v>
      </c>
      <c r="D130" s="10" t="s">
        <v>295</v>
      </c>
      <c r="E130" s="10">
        <v>2240</v>
      </c>
      <c r="F130" s="22">
        <v>49491.31</v>
      </c>
      <c r="G130" s="10" t="s">
        <v>50</v>
      </c>
      <c r="H130" s="10" t="s">
        <v>201</v>
      </c>
      <c r="I130" s="17" t="s">
        <v>293</v>
      </c>
    </row>
    <row r="131" spans="1:9" ht="141.75" customHeight="1">
      <c r="A131" s="60"/>
      <c r="B131" s="60"/>
      <c r="C131" s="20" t="s">
        <v>297</v>
      </c>
      <c r="D131" s="10" t="s">
        <v>298</v>
      </c>
      <c r="E131" s="10">
        <v>2240</v>
      </c>
      <c r="F131" s="22">
        <v>49937</v>
      </c>
      <c r="G131" s="10" t="s">
        <v>50</v>
      </c>
      <c r="H131" s="10" t="s">
        <v>201</v>
      </c>
      <c r="I131" s="17" t="s">
        <v>293</v>
      </c>
    </row>
    <row r="132" spans="1:9" ht="72" customHeight="1">
      <c r="A132" s="60"/>
      <c r="B132" s="60"/>
      <c r="C132" s="20" t="s">
        <v>300</v>
      </c>
      <c r="D132" s="10" t="s">
        <v>299</v>
      </c>
      <c r="E132" s="10">
        <v>2240</v>
      </c>
      <c r="F132" s="22">
        <v>9360</v>
      </c>
      <c r="G132" s="10" t="s">
        <v>28</v>
      </c>
      <c r="H132" s="10" t="s">
        <v>201</v>
      </c>
      <c r="I132" s="17" t="s">
        <v>293</v>
      </c>
    </row>
    <row r="133" spans="1:9" ht="92.25" customHeight="1">
      <c r="A133" s="60"/>
      <c r="B133" s="60"/>
      <c r="C133" s="20" t="s">
        <v>302</v>
      </c>
      <c r="D133" s="10" t="s">
        <v>301</v>
      </c>
      <c r="E133" s="10">
        <v>2240</v>
      </c>
      <c r="F133" s="22">
        <v>4000</v>
      </c>
      <c r="G133" s="10" t="s">
        <v>28</v>
      </c>
      <c r="H133" s="10" t="s">
        <v>201</v>
      </c>
      <c r="I133" s="17" t="s">
        <v>293</v>
      </c>
    </row>
    <row r="134" spans="1:9" ht="53.25" customHeight="1">
      <c r="A134" s="60"/>
      <c r="B134" s="60"/>
      <c r="C134" s="20" t="s">
        <v>304</v>
      </c>
      <c r="D134" s="10" t="s">
        <v>303</v>
      </c>
      <c r="E134" s="10">
        <v>2240</v>
      </c>
      <c r="F134" s="22">
        <v>1500</v>
      </c>
      <c r="G134" s="10" t="s">
        <v>28</v>
      </c>
      <c r="H134" s="10" t="s">
        <v>201</v>
      </c>
      <c r="I134" s="17" t="s">
        <v>293</v>
      </c>
    </row>
    <row r="135" spans="1:9" ht="240" customHeight="1">
      <c r="A135" s="60"/>
      <c r="B135" s="60"/>
      <c r="C135" s="20" t="s">
        <v>306</v>
      </c>
      <c r="D135" s="10" t="s">
        <v>305</v>
      </c>
      <c r="E135" s="10">
        <v>2240</v>
      </c>
      <c r="F135" s="22">
        <v>121500</v>
      </c>
      <c r="G135" s="10" t="s">
        <v>85</v>
      </c>
      <c r="H135" s="10" t="s">
        <v>201</v>
      </c>
      <c r="I135" s="17" t="s">
        <v>309</v>
      </c>
    </row>
    <row r="136" spans="1:9" ht="207" customHeight="1">
      <c r="A136" s="60"/>
      <c r="B136" s="60"/>
      <c r="C136" s="20" t="s">
        <v>308</v>
      </c>
      <c r="D136" s="10" t="s">
        <v>307</v>
      </c>
      <c r="E136" s="10">
        <v>2240</v>
      </c>
      <c r="F136" s="22">
        <v>148500</v>
      </c>
      <c r="G136" s="10" t="s">
        <v>85</v>
      </c>
      <c r="H136" s="10" t="s">
        <v>201</v>
      </c>
      <c r="I136" s="17" t="s">
        <v>310</v>
      </c>
    </row>
    <row r="137" spans="1:9" ht="86.25" customHeight="1">
      <c r="A137" s="60"/>
      <c r="B137" s="60"/>
      <c r="C137" s="25" t="s">
        <v>312</v>
      </c>
      <c r="D137" s="10" t="s">
        <v>135</v>
      </c>
      <c r="E137" s="10">
        <v>2240</v>
      </c>
      <c r="F137" s="22">
        <v>92112</v>
      </c>
      <c r="G137" s="10" t="s">
        <v>85</v>
      </c>
      <c r="H137" s="10" t="s">
        <v>201</v>
      </c>
      <c r="I137" s="17" t="s">
        <v>313</v>
      </c>
    </row>
    <row r="138" spans="1:9" ht="86.25" customHeight="1">
      <c r="A138" s="60"/>
      <c r="B138" s="60"/>
      <c r="C138" s="20"/>
      <c r="D138" s="10" t="s">
        <v>78</v>
      </c>
      <c r="E138" s="10">
        <v>2240</v>
      </c>
      <c r="F138" s="22">
        <v>179739.71</v>
      </c>
      <c r="G138" s="10" t="s">
        <v>85</v>
      </c>
      <c r="H138" s="10" t="s">
        <v>201</v>
      </c>
      <c r="I138" s="17" t="s">
        <v>313</v>
      </c>
    </row>
    <row r="139" spans="1:9" ht="97.5" customHeight="1">
      <c r="A139" s="60"/>
      <c r="B139" s="60"/>
      <c r="C139" s="20" t="s">
        <v>314</v>
      </c>
      <c r="D139" s="10"/>
      <c r="E139" s="10">
        <v>2240</v>
      </c>
      <c r="F139" s="22">
        <v>76112</v>
      </c>
      <c r="G139" s="10"/>
      <c r="H139" s="10"/>
      <c r="I139" s="17"/>
    </row>
    <row r="140" spans="1:9" ht="69.75" customHeight="1">
      <c r="A140" s="60"/>
      <c r="B140" s="60"/>
      <c r="C140" s="20" t="s">
        <v>315</v>
      </c>
      <c r="D140" s="10"/>
      <c r="E140" s="10">
        <v>2240</v>
      </c>
      <c r="F140" s="22">
        <v>99996.3</v>
      </c>
      <c r="G140" s="10"/>
      <c r="H140" s="10"/>
      <c r="I140" s="17"/>
    </row>
    <row r="141" spans="1:9" ht="50.25" customHeight="1">
      <c r="A141" s="60"/>
      <c r="B141" s="60"/>
      <c r="C141" s="20" t="s">
        <v>316</v>
      </c>
      <c r="D141" s="10"/>
      <c r="E141" s="10">
        <v>2240</v>
      </c>
      <c r="F141" s="22">
        <v>3500</v>
      </c>
      <c r="G141" s="10"/>
      <c r="H141" s="10"/>
      <c r="I141" s="17"/>
    </row>
    <row r="142" spans="1:9" ht="68.25" customHeight="1">
      <c r="A142" s="60"/>
      <c r="B142" s="60"/>
      <c r="C142" s="20" t="s">
        <v>317</v>
      </c>
      <c r="D142" s="10"/>
      <c r="E142" s="10">
        <v>2240</v>
      </c>
      <c r="F142" s="22">
        <v>131.41</v>
      </c>
      <c r="G142" s="10"/>
      <c r="H142" s="10"/>
      <c r="I142" s="17"/>
    </row>
    <row r="143" spans="1:9" ht="30.75" customHeight="1">
      <c r="A143" s="60"/>
      <c r="B143" s="60"/>
      <c r="C143" s="59" t="s">
        <v>11</v>
      </c>
      <c r="D143" s="60"/>
      <c r="E143" s="10"/>
      <c r="F143" s="64">
        <f>SUM(F98:F138)</f>
        <v>1095118.12</v>
      </c>
      <c r="G143" s="10"/>
      <c r="H143" s="17"/>
      <c r="I143" s="61"/>
    </row>
    <row r="144" spans="1:9" ht="78" customHeight="1">
      <c r="A144" s="60"/>
      <c r="B144" s="60"/>
      <c r="C144" s="17" t="s">
        <v>37</v>
      </c>
      <c r="D144" s="18">
        <v>0</v>
      </c>
      <c r="E144" s="10">
        <v>2250</v>
      </c>
      <c r="F144" s="19">
        <v>0</v>
      </c>
      <c r="G144" s="10" t="s">
        <v>28</v>
      </c>
      <c r="H144" s="10" t="s">
        <v>149</v>
      </c>
      <c r="I144" s="17"/>
    </row>
    <row r="145" spans="1:9" ht="26.25" customHeight="1">
      <c r="A145" s="60"/>
      <c r="B145" s="60"/>
      <c r="C145" s="60" t="s">
        <v>38</v>
      </c>
      <c r="D145" s="60"/>
      <c r="E145" s="10"/>
      <c r="F145" s="65">
        <f>SUM(F144)</f>
        <v>0</v>
      </c>
      <c r="G145" s="10"/>
      <c r="H145" s="17"/>
      <c r="I145" s="61"/>
    </row>
    <row r="146" spans="1:9" ht="42.75" customHeight="1">
      <c r="A146" s="20"/>
      <c r="B146" s="20"/>
      <c r="C146" s="60" t="s">
        <v>23</v>
      </c>
      <c r="D146" s="20"/>
      <c r="E146" s="61"/>
      <c r="F146" s="66"/>
      <c r="G146" s="10"/>
      <c r="H146" s="17"/>
      <c r="I146" s="10"/>
    </row>
    <row r="147" spans="1:9" ht="93.75" customHeight="1">
      <c r="A147" s="20"/>
      <c r="B147" s="20"/>
      <c r="C147" s="8" t="s">
        <v>36</v>
      </c>
      <c r="D147" s="9" t="s">
        <v>51</v>
      </c>
      <c r="E147" s="10">
        <v>2271</v>
      </c>
      <c r="F147" s="11">
        <f>54368.8+105000</f>
        <v>159368.8</v>
      </c>
      <c r="G147" s="10" t="s">
        <v>28</v>
      </c>
      <c r="H147" s="10" t="s">
        <v>149</v>
      </c>
      <c r="I147" s="17" t="s">
        <v>202</v>
      </c>
    </row>
    <row r="148" spans="1:9" ht="26.25" customHeight="1">
      <c r="A148" s="20"/>
      <c r="B148" s="20"/>
      <c r="C148" s="59" t="s">
        <v>12</v>
      </c>
      <c r="D148" s="20"/>
      <c r="E148" s="16"/>
      <c r="F148" s="66">
        <f>SUM(F147:F147)</f>
        <v>159368.8</v>
      </c>
      <c r="G148" s="10"/>
      <c r="H148" s="17"/>
      <c r="I148" s="10"/>
    </row>
    <row r="149" spans="1:9" ht="37.5" customHeight="1">
      <c r="A149" s="20"/>
      <c r="B149" s="20"/>
      <c r="C149" s="20" t="s">
        <v>172</v>
      </c>
      <c r="D149" s="18" t="s">
        <v>0</v>
      </c>
      <c r="E149" s="18">
        <v>2272</v>
      </c>
      <c r="F149" s="34">
        <v>50000</v>
      </c>
      <c r="G149" s="10" t="s">
        <v>50</v>
      </c>
      <c r="H149" s="10" t="s">
        <v>149</v>
      </c>
      <c r="I149" s="17"/>
    </row>
    <row r="150" spans="1:9" ht="98.25" customHeight="1">
      <c r="A150" s="20"/>
      <c r="B150" s="20"/>
      <c r="C150" s="20" t="s">
        <v>173</v>
      </c>
      <c r="D150" s="18" t="s">
        <v>1</v>
      </c>
      <c r="E150" s="18">
        <v>2272</v>
      </c>
      <c r="F150" s="24">
        <v>22000</v>
      </c>
      <c r="G150" s="10" t="s">
        <v>28</v>
      </c>
      <c r="H150" s="10" t="s">
        <v>149</v>
      </c>
      <c r="I150" s="17"/>
    </row>
    <row r="151" spans="1:9" ht="79.5" customHeight="1">
      <c r="A151" s="20"/>
      <c r="B151" s="20"/>
      <c r="C151" s="20" t="s">
        <v>174</v>
      </c>
      <c r="D151" s="18" t="s">
        <v>2</v>
      </c>
      <c r="E151" s="18">
        <v>2272</v>
      </c>
      <c r="F151" s="34">
        <v>71000</v>
      </c>
      <c r="G151" s="10" t="s">
        <v>50</v>
      </c>
      <c r="H151" s="10" t="s">
        <v>149</v>
      </c>
      <c r="I151" s="17"/>
    </row>
    <row r="152" spans="1:9" ht="97.5" customHeight="1">
      <c r="A152" s="20"/>
      <c r="B152" s="20"/>
      <c r="C152" s="20" t="s">
        <v>175</v>
      </c>
      <c r="D152" s="18" t="s">
        <v>3</v>
      </c>
      <c r="E152" s="18">
        <v>2272</v>
      </c>
      <c r="F152" s="34">
        <v>17000</v>
      </c>
      <c r="G152" s="10" t="s">
        <v>28</v>
      </c>
      <c r="H152" s="10" t="s">
        <v>149</v>
      </c>
      <c r="I152" s="17"/>
    </row>
    <row r="153" spans="1:9" ht="33" customHeight="1">
      <c r="A153" s="20"/>
      <c r="B153" s="20"/>
      <c r="C153" s="59" t="s">
        <v>13</v>
      </c>
      <c r="D153" s="20"/>
      <c r="E153" s="10"/>
      <c r="F153" s="66">
        <f>SUM(F149:F152)</f>
        <v>160000</v>
      </c>
      <c r="G153" s="10"/>
      <c r="H153" s="17"/>
      <c r="I153" s="14"/>
    </row>
    <row r="154" spans="1:9" ht="66.75" customHeight="1">
      <c r="A154" s="20"/>
      <c r="B154" s="20"/>
      <c r="C154" s="13" t="s">
        <v>45</v>
      </c>
      <c r="D154" s="14" t="s">
        <v>4</v>
      </c>
      <c r="E154" s="10">
        <v>2273</v>
      </c>
      <c r="F154" s="11">
        <v>270153</v>
      </c>
      <c r="G154" s="10" t="s">
        <v>28</v>
      </c>
      <c r="H154" s="10" t="s">
        <v>149</v>
      </c>
      <c r="I154" s="17"/>
    </row>
    <row r="155" spans="1:9" ht="33.75" customHeight="1">
      <c r="A155" s="20"/>
      <c r="B155" s="20"/>
      <c r="C155" s="59" t="s">
        <v>14</v>
      </c>
      <c r="D155" s="20"/>
      <c r="E155" s="10"/>
      <c r="F155" s="66">
        <f>SUM(F154:F154)</f>
        <v>270153</v>
      </c>
      <c r="G155" s="10"/>
      <c r="H155" s="17"/>
      <c r="I155" s="14"/>
    </row>
    <row r="156" spans="1:9" ht="54.75" customHeight="1">
      <c r="A156" s="20"/>
      <c r="B156" s="20"/>
      <c r="C156" s="13" t="s">
        <v>46</v>
      </c>
      <c r="D156" s="10" t="s">
        <v>5</v>
      </c>
      <c r="E156" s="10">
        <v>2274</v>
      </c>
      <c r="F156" s="11">
        <v>49999</v>
      </c>
      <c r="G156" s="10" t="s">
        <v>28</v>
      </c>
      <c r="H156" s="10" t="s">
        <v>149</v>
      </c>
      <c r="I156" s="17"/>
    </row>
    <row r="157" spans="1:14" ht="84" customHeight="1">
      <c r="A157" s="20"/>
      <c r="B157" s="20"/>
      <c r="C157" s="13" t="s">
        <v>62</v>
      </c>
      <c r="D157" s="10" t="s">
        <v>6</v>
      </c>
      <c r="E157" s="10">
        <v>2274</v>
      </c>
      <c r="F157" s="11">
        <f>462681-105000</f>
        <v>357681</v>
      </c>
      <c r="G157" s="10" t="s">
        <v>28</v>
      </c>
      <c r="H157" s="10" t="s">
        <v>149</v>
      </c>
      <c r="I157" s="17" t="s">
        <v>202</v>
      </c>
      <c r="N157" s="3" t="s">
        <v>49</v>
      </c>
    </row>
    <row r="158" spans="1:9" ht="47.25" customHeight="1">
      <c r="A158" s="20"/>
      <c r="B158" s="20"/>
      <c r="C158" s="59" t="s">
        <v>15</v>
      </c>
      <c r="D158" s="20"/>
      <c r="E158" s="10"/>
      <c r="F158" s="66">
        <f>SUM(F156:F157)</f>
        <v>407680</v>
      </c>
      <c r="G158" s="10"/>
      <c r="H158" s="17"/>
      <c r="I158" s="14"/>
    </row>
    <row r="159" spans="1:9" ht="63" customHeight="1">
      <c r="A159" s="20"/>
      <c r="B159" s="20"/>
      <c r="C159" s="23" t="s">
        <v>56</v>
      </c>
      <c r="D159" s="10" t="s">
        <v>55</v>
      </c>
      <c r="E159" s="10">
        <v>2275</v>
      </c>
      <c r="F159" s="11">
        <v>165550</v>
      </c>
      <c r="G159" s="10" t="s">
        <v>28</v>
      </c>
      <c r="H159" s="10" t="s">
        <v>149</v>
      </c>
      <c r="I159" s="17"/>
    </row>
    <row r="160" spans="1:9" ht="74.25" customHeight="1">
      <c r="A160" s="20"/>
      <c r="B160" s="20"/>
      <c r="C160" s="25" t="s">
        <v>27</v>
      </c>
      <c r="D160" s="10" t="s">
        <v>176</v>
      </c>
      <c r="E160" s="10">
        <v>2275</v>
      </c>
      <c r="F160" s="11">
        <v>47284</v>
      </c>
      <c r="G160" s="10" t="s">
        <v>50</v>
      </c>
      <c r="H160" s="10" t="s">
        <v>149</v>
      </c>
      <c r="I160" s="17"/>
    </row>
    <row r="161" spans="1:13" ht="87.75" customHeight="1">
      <c r="A161" s="20"/>
      <c r="B161" s="20"/>
      <c r="C161" s="25" t="s">
        <v>31</v>
      </c>
      <c r="D161" s="10" t="s">
        <v>177</v>
      </c>
      <c r="E161" s="10">
        <v>2275</v>
      </c>
      <c r="F161" s="11">
        <v>8450</v>
      </c>
      <c r="G161" s="12" t="s">
        <v>28</v>
      </c>
      <c r="H161" s="10" t="s">
        <v>149</v>
      </c>
      <c r="I161" s="17"/>
      <c r="M161" s="3" t="s">
        <v>49</v>
      </c>
    </row>
    <row r="162" spans="1:9" ht="24.75" customHeight="1">
      <c r="A162" s="20"/>
      <c r="B162" s="20"/>
      <c r="C162" s="67" t="s">
        <v>39</v>
      </c>
      <c r="D162" s="31"/>
      <c r="E162" s="10"/>
      <c r="F162" s="66">
        <f>SUM(F159:F161)</f>
        <v>221284</v>
      </c>
      <c r="G162" s="10"/>
      <c r="H162" s="10"/>
      <c r="I162" s="14"/>
    </row>
    <row r="163" spans="1:9" ht="63" customHeight="1">
      <c r="A163" s="20"/>
      <c r="B163" s="20"/>
      <c r="C163" s="20" t="s">
        <v>47</v>
      </c>
      <c r="D163" s="21" t="s">
        <v>60</v>
      </c>
      <c r="E163" s="10">
        <v>2282</v>
      </c>
      <c r="F163" s="19">
        <v>0</v>
      </c>
      <c r="G163" s="10"/>
      <c r="H163" s="10"/>
      <c r="I163" s="14"/>
    </row>
    <row r="164" spans="1:9" ht="24.75" customHeight="1">
      <c r="A164" s="20"/>
      <c r="B164" s="20"/>
      <c r="C164" s="67" t="s">
        <v>40</v>
      </c>
      <c r="D164" s="31"/>
      <c r="E164" s="10"/>
      <c r="F164" s="65">
        <f>SUM(F163)</f>
        <v>0</v>
      </c>
      <c r="G164" s="10"/>
      <c r="H164" s="10"/>
      <c r="I164" s="14"/>
    </row>
    <row r="165" spans="1:9" ht="81" customHeight="1">
      <c r="A165" s="20"/>
      <c r="B165" s="20"/>
      <c r="C165" s="20" t="s">
        <v>41</v>
      </c>
      <c r="D165" s="21" t="s">
        <v>7</v>
      </c>
      <c r="E165" s="10">
        <v>2730</v>
      </c>
      <c r="F165" s="11">
        <v>0</v>
      </c>
      <c r="G165" s="10"/>
      <c r="H165" s="10"/>
      <c r="I165" s="14"/>
    </row>
    <row r="166" spans="1:9" ht="27.75" customHeight="1">
      <c r="A166" s="20"/>
      <c r="B166" s="20"/>
      <c r="C166" s="67" t="s">
        <v>42</v>
      </c>
      <c r="D166" s="31"/>
      <c r="E166" s="10"/>
      <c r="F166" s="66">
        <f>SUM(F165)</f>
        <v>0</v>
      </c>
      <c r="G166" s="10"/>
      <c r="H166" s="10"/>
      <c r="I166" s="14"/>
    </row>
    <row r="167" spans="1:9" ht="52.5" customHeight="1">
      <c r="A167" s="68"/>
      <c r="B167" s="68"/>
      <c r="C167" s="13" t="s">
        <v>43</v>
      </c>
      <c r="D167" s="12">
        <v>0</v>
      </c>
      <c r="E167" s="12">
        <v>2800</v>
      </c>
      <c r="F167" s="33">
        <v>30000</v>
      </c>
      <c r="G167" s="10" t="s">
        <v>28</v>
      </c>
      <c r="H167" s="10" t="s">
        <v>149</v>
      </c>
      <c r="I167" s="69"/>
    </row>
    <row r="168" spans="1:13" ht="24" customHeight="1">
      <c r="A168" s="20"/>
      <c r="B168" s="20"/>
      <c r="C168" s="67" t="s">
        <v>63</v>
      </c>
      <c r="D168" s="10"/>
      <c r="E168" s="10"/>
      <c r="F168" s="66">
        <f>SUM(F167:F167)</f>
        <v>30000</v>
      </c>
      <c r="G168" s="10"/>
      <c r="H168" s="10"/>
      <c r="I168" s="14"/>
      <c r="M168" s="3" t="s">
        <v>49</v>
      </c>
    </row>
    <row r="169" spans="1:9" ht="24" customHeight="1">
      <c r="A169" s="20"/>
      <c r="B169" s="20"/>
      <c r="C169" s="67" t="s">
        <v>54</v>
      </c>
      <c r="D169" s="10"/>
      <c r="E169" s="10"/>
      <c r="F169" s="66">
        <f>SUM(F58+F143+F148+F153+F155+F158+F162+F166+F168+F164+F145+F96)</f>
        <v>5824023.649999999</v>
      </c>
      <c r="G169" s="10"/>
      <c r="H169" s="10"/>
      <c r="I169" s="14"/>
    </row>
    <row r="170" spans="1:9" ht="24" customHeight="1">
      <c r="A170" s="26"/>
      <c r="B170" s="26"/>
      <c r="C170" s="27"/>
      <c r="D170" s="28"/>
      <c r="E170" s="28"/>
      <c r="F170" s="29"/>
      <c r="G170" s="28"/>
      <c r="H170" s="28"/>
      <c r="I170" s="30"/>
    </row>
    <row r="171" spans="1:9" ht="18.75" customHeight="1">
      <c r="A171" s="73" t="s">
        <v>311</v>
      </c>
      <c r="B171" s="73"/>
      <c r="C171" s="73"/>
      <c r="D171" s="73"/>
      <c r="E171" s="73"/>
      <c r="F171" s="4"/>
      <c r="G171" s="4"/>
      <c r="H171" s="4"/>
      <c r="I171" s="4"/>
    </row>
    <row r="172" spans="1:9" ht="18.75">
      <c r="A172" s="71" t="s">
        <v>75</v>
      </c>
      <c r="B172" s="71"/>
      <c r="C172" s="71"/>
      <c r="D172" s="5"/>
      <c r="E172" s="7"/>
      <c r="F172" s="6" t="s">
        <v>44</v>
      </c>
      <c r="G172" s="4"/>
      <c r="H172" s="4"/>
      <c r="I172" s="4"/>
    </row>
    <row r="173" spans="1:9" ht="44.25" customHeight="1">
      <c r="A173" s="74" t="s">
        <v>76</v>
      </c>
      <c r="B173" s="74"/>
      <c r="C173" s="74"/>
      <c r="D173" s="74"/>
      <c r="E173" s="74"/>
      <c r="F173" s="6" t="s">
        <v>64</v>
      </c>
      <c r="G173" s="4"/>
      <c r="H173" s="4"/>
      <c r="I173" s="4"/>
    </row>
    <row r="174" spans="1:5" ht="15.75">
      <c r="A174" s="2"/>
      <c r="B174" s="2"/>
      <c r="C174" s="1"/>
      <c r="D174" s="2"/>
      <c r="E174" s="1"/>
    </row>
    <row r="175" spans="1:5" ht="15.75">
      <c r="A175" s="2"/>
      <c r="B175" s="2"/>
      <c r="C175" s="1"/>
      <c r="D175" s="2"/>
      <c r="E175" s="1"/>
    </row>
    <row r="176" spans="1:5" ht="15.75">
      <c r="A176" s="2"/>
      <c r="B176" s="2"/>
      <c r="C176" s="1"/>
      <c r="D176" s="2"/>
      <c r="E176" s="1"/>
    </row>
  </sheetData>
  <sheetProtection/>
  <mergeCells count="4">
    <mergeCell ref="A172:C172"/>
    <mergeCell ref="C1:I1"/>
    <mergeCell ref="A171:E171"/>
    <mergeCell ref="A173:E173"/>
  </mergeCells>
  <printOptions/>
  <pageMargins left="0.75" right="0.75" top="1" bottom="1" header="0.5" footer="0.5"/>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Горздрав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dc:creator>
  <cp:keywords/>
  <dc:description/>
  <cp:lastModifiedBy>Olya</cp:lastModifiedBy>
  <cp:lastPrinted>2020-03-31T06:13:33Z</cp:lastPrinted>
  <dcterms:created xsi:type="dcterms:W3CDTF">2005-01-26T09:08:47Z</dcterms:created>
  <dcterms:modified xsi:type="dcterms:W3CDTF">2020-03-31T06:13:44Z</dcterms:modified>
  <cp:category/>
  <cp:version/>
  <cp:contentType/>
  <cp:contentStatus/>
</cp:coreProperties>
</file>