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кварталом'!$A$2:$H$226</definedName>
  </definedNames>
  <calcPr fullCalcOnLoad="1"/>
</workbook>
</file>

<file path=xl/sharedStrings.xml><?xml version="1.0" encoding="utf-8"?>
<sst xmlns="http://schemas.openxmlformats.org/spreadsheetml/2006/main" count="1021" uniqueCount="540">
  <si>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</si>
  <si>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</si>
  <si>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</si>
  <si>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</si>
  <si>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</si>
  <si>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</si>
  <si>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</si>
  <si>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</si>
  <si>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</si>
  <si>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</si>
  <si>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</si>
  <si>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</si>
  <si>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</si>
  <si>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</si>
  <si>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</si>
  <si>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</si>
  <si>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</si>
  <si>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</si>
  <si>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</si>
  <si>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</si>
  <si>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</si>
  <si>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</si>
  <si>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</si>
  <si>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</si>
  <si>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</si>
  <si>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</si>
  <si>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</si>
  <si>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</si>
  <si>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</si>
  <si>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</si>
  <si>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</si>
  <si>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</si>
  <si>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</si>
  <si>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</si>
  <si>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</si>
  <si>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</si>
  <si>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</si>
  <si>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</si>
  <si>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</si>
  <si>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</si>
  <si>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</si>
  <si>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</si>
  <si>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</si>
  <si>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</si>
  <si>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</si>
  <si>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</si>
  <si>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</si>
  <si>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</si>
  <si>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</si>
  <si>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</si>
  <si>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</si>
  <si>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</si>
  <si>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</si>
  <si>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</si>
  <si>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</si>
  <si>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</si>
  <si>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</si>
  <si>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</si>
  <si>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</si>
  <si>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</si>
  <si>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</si>
  <si>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</si>
  <si>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</si>
  <si>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</si>
  <si>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</si>
  <si>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</si>
  <si>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</si>
  <si>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</si>
  <si>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</si>
  <si>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</si>
  <si>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</si>
  <si>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</si>
  <si>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</si>
  <si>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</si>
  <si>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</si>
  <si>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</si>
  <si>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</si>
  <si>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</si>
  <si>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</si>
  <si>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Поточні ремонти приміщень центру за адресою вул. Бєлінського,6</t>
  </si>
  <si>
    <t>Послуги щодо очищування,інші</t>
  </si>
  <si>
    <t>Папір побутовий і туалетний та паперова продукція</t>
  </si>
  <si>
    <t>Меблі для сидіння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</si>
  <si>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</si>
  <si>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</si>
  <si>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</si>
  <si>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</si>
  <si>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</si>
  <si>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</si>
  <si>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</si>
  <si>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</si>
  <si>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</si>
  <si>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</si>
  <si>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</si>
  <si>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</si>
  <si>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</si>
  <si>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</si>
  <si>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</si>
  <si>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</si>
  <si>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</si>
  <si>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</si>
  <si>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</si>
  <si>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</si>
  <si>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</si>
  <si>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</si>
  <si>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</si>
  <si>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</si>
  <si>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</si>
  <si>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</si>
  <si>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</si>
  <si>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</si>
  <si>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</si>
  <si>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</si>
  <si>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</si>
  <si>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</si>
  <si>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</si>
  <si>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</si>
  <si>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</si>
  <si>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</si>
  <si>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</si>
  <si>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</si>
  <si>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</si>
  <si>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</si>
  <si>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</si>
  <si>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</si>
  <si>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</si>
  <si>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</si>
  <si>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</si>
  <si>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</si>
  <si>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</si>
  <si>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</si>
  <si>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</si>
  <si>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</si>
  <si>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</si>
  <si>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</si>
  <si>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</si>
  <si>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</si>
  <si>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</si>
  <si>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</si>
  <si>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</si>
  <si>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</si>
  <si>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</si>
  <si>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</si>
  <si>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</si>
  <si>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</si>
  <si>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</si>
  <si>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</si>
  <si>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</si>
  <si>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</si>
  <si>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</si>
  <si>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</si>
  <si>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</si>
  <si>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</si>
  <si>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</si>
  <si>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</si>
  <si>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</si>
  <si>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</si>
  <si>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</si>
  <si>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</si>
  <si>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</si>
  <si>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</si>
  <si>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</si>
  <si>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</si>
  <si>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</si>
  <si>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</si>
  <si>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</si>
  <si>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</si>
  <si>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</si>
  <si>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</si>
  <si>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</si>
  <si>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</si>
  <si>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</si>
  <si>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</si>
  <si>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</si>
  <si>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</si>
  <si>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</si>
  <si>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</si>
  <si>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</si>
  <si>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</si>
  <si>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</si>
  <si>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</si>
  <si>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</si>
  <si>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</si>
  <si>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</si>
  <si>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</si>
  <si>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</si>
  <si>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</si>
  <si>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</si>
  <si>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</si>
  <si>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</si>
  <si>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</si>
  <si>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</si>
  <si>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</si>
  <si>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</si>
  <si>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</si>
  <si>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</si>
  <si>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</si>
  <si>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</si>
  <si>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</si>
  <si>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</si>
  <si>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</si>
  <si>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</si>
  <si>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</si>
  <si>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</si>
  <si>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</si>
  <si>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</si>
  <si>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</si>
  <si>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</si>
  <si>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</si>
  <si>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</si>
  <si>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</si>
  <si>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</si>
  <si>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</si>
  <si>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</si>
  <si>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</si>
  <si>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</si>
  <si>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</si>
  <si>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</si>
  <si>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</si>
  <si>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</si>
  <si>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</si>
  <si>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</si>
  <si>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</si>
  <si>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</si>
  <si>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</si>
  <si>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</si>
  <si>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</si>
  <si>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</si>
  <si>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</si>
  <si>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</si>
  <si>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</si>
  <si>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</si>
  <si>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</si>
  <si>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</si>
  <si>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</si>
  <si>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</si>
  <si>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</si>
  <si>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</si>
  <si>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(П'ятдесят п'ять тисяч грн. 00 коп.) з ПДВ</t>
  </si>
  <si>
    <t>(Тридцять тисяч грн. 00 коп.) з ПДВ.</t>
  </si>
  <si>
    <t>(Вісімдесят дві тисячі грн. 00 коп.) з ПДВ</t>
  </si>
  <si>
    <t>(Дев'яносто дев'ять тисяч дев'ятсот грн. 00коп.) з ПДВ</t>
  </si>
  <si>
    <t>(Дев'яносто шість тисяч грн. 00коп.) з ПДВ</t>
  </si>
  <si>
    <t>(П'ять тисяч грн. 00 коп.) з ПДВ</t>
  </si>
  <si>
    <t>(Шість тисяч грн. 00 коп.) з ПДВ.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</si>
  <si>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</si>
  <si>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</si>
  <si>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</si>
  <si>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</si>
  <si>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</si>
  <si>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</si>
  <si>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(Шістдесят п'ять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</si>
  <si>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</si>
  <si>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</si>
  <si>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</si>
  <si>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(П'ять тисяч сімсот тридцять грн. 00 коп.) з ПДВ</t>
  </si>
  <si>
    <t>(П'ятнадцять тисячі грн. 00 коп.) з ПДВ</t>
  </si>
  <si>
    <t>(Дев'ять тисяч сімсот п'ятдесят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</si>
  <si>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</si>
  <si>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</si>
  <si>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</si>
  <si>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</si>
  <si>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</si>
  <si>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</si>
  <si>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</si>
  <si>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</si>
  <si>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</si>
  <si>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(Десять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</si>
  <si>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</si>
  <si>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</si>
  <si>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</si>
  <si>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(Двадцять дві тисячі грн. 00 коп.) з ПДВ</t>
  </si>
  <si>
    <t>(Тридцять три тисячі шістсот грн. 00 коп.) з ПДВ</t>
  </si>
  <si>
    <t>(Дві тисячі чотириста п'ятдесят дев'ять грн. 00 коп.) з ПДВ</t>
  </si>
  <si>
    <t>(Двадцять чотири тисячі грн. 00 коп.) з ПДВ</t>
  </si>
  <si>
    <t>(Тридцять шість тисяч чотириста п'ятдесят п'ять грн. 00 коп.) з ПДВ</t>
  </si>
  <si>
    <t>(Тринадцять тисяч шістсот грн. 00 коп.) з ПДВ</t>
  </si>
  <si>
    <t>(Три тисячі сімсот сорок сім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</si>
  <si>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</si>
  <si>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</si>
  <si>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(Одинадцять тисяч дев'ятсот сорок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</si>
  <si>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</si>
  <si>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</si>
  <si>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</si>
  <si>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</si>
  <si>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</si>
  <si>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(Дев'ятнадцять тисяч двісті грн. 00 коп.) з ПДВ</t>
  </si>
  <si>
    <t>(Одна тисяча дев'ятсот п'ятдесят дві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</si>
  <si>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</si>
  <si>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</si>
  <si>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</si>
  <si>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</si>
  <si>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</si>
  <si>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</si>
  <si>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(Дві тисячі сто грн. 00 коп.) з ПДВ</t>
  </si>
  <si>
    <t>(Дві тисячі дев'ятсот п'ятдесят дев'ять грн. 00 коп.) з ПДВ.</t>
  </si>
  <si>
    <t>(Двадцять одна тисяча сімсот п'ятдесят грн. 00 коп.) з ПДВ</t>
  </si>
  <si>
    <t>(Дев'яносто вісім тисяч шістсот п'ятдесят грн. 00 коп.) з ПДВ</t>
  </si>
  <si>
    <t>(Двадцять три тисячі триста шістдесят п'ять грн. 00 коп.) з ПДВ</t>
  </si>
  <si>
    <t>(Сорок одна тисяча шістсот дев'яносто грн. 00 коп.) з ПДВ</t>
  </si>
  <si>
    <t>(П'ятнадцять тисяч грн. 00 коп.) з ПДВ.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</si>
  <si>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</si>
  <si>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</si>
  <si>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</si>
  <si>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</si>
  <si>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</si>
  <si>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Зміни до РІЧНОГО ПЛАНУ ЗАКУПІВЕЛЬ, ЩО ЗДІЙСНЮЮТЬСЯ БЕЗ ПРОВЕДЕННЯ ПРОЦЕДУР ЗАКУПІВЕЛЬ на 2015 рік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</si>
  <si>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</si>
  <si>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</si>
  <si>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</si>
  <si>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</si>
  <si>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</si>
  <si>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</si>
  <si>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</si>
  <si>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</si>
  <si>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</si>
  <si>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</si>
  <si>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(Сімдесят тисяч  грн. 00 коп.) з ПДВ</t>
  </si>
  <si>
    <t>21.10.3.</t>
  </si>
  <si>
    <t>(Сорок шість тисяч двісті двадцять грн. 79 коп.) з ПДВ</t>
  </si>
  <si>
    <t>(Вісімдесят одна тисяча п'ятсот дев'яносто сім грн. 00 коп.) з ПДВ</t>
  </si>
  <si>
    <t>з тимч. кошторису</t>
  </si>
  <si>
    <t>(Дев'яносто дев'ять тисяч дев'ятсот дев'яносто грн. 00коп.) з ПДВ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</si>
  <si>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</si>
  <si>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</si>
  <si>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</si>
  <si>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</si>
  <si>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</si>
  <si>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</si>
  <si>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</si>
  <si>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</si>
  <si>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</si>
  <si>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</si>
  <si>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</si>
  <si>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</si>
  <si>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</si>
  <si>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</si>
  <si>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</si>
  <si>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</si>
  <si>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(Дві тисячі сімсот грн. 00 коп.) з ПДВ</t>
  </si>
  <si>
    <t>(Двадцять чотири тисячі чотириста п'ятдесят грн. 00 коп.) з ПДВ</t>
  </si>
  <si>
    <t>(Чотирнадцять тисяч чотириста двадцять грн. 00 коп.) з ПДВ</t>
  </si>
  <si>
    <t>(Одна тисяча вісімсот грн. 00 коп.) з ПДВ</t>
  </si>
  <si>
    <t>(Тридцять чотири тисячі п'ятсот грн. 00 коп.) з ПДВ</t>
  </si>
  <si>
    <t>(Тринадцять тисяч грн. 00 коп.) з ПДВ</t>
  </si>
  <si>
    <t>(Чотири тисячі п'ятсот грн. 00 коп.) з ПДВ.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</si>
  <si>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</si>
  <si>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</si>
  <si>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</si>
  <si>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</si>
  <si>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</si>
  <si>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</si>
  <si>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</si>
  <si>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</si>
  <si>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</si>
  <si>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</si>
  <si>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</si>
  <si>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</si>
  <si>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</si>
  <si>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</si>
  <si>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</si>
  <si>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</si>
  <si>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</si>
  <si>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</si>
  <si>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(Сто сімнадцять тисяч  чотириста вісімдесят грн. 00 коп.) з ПДВ</t>
  </si>
  <si>
    <t>(Двадцять тисяч шістсот п'ятдесят вісім грн. 30 коп.) з ПДВ</t>
  </si>
  <si>
    <t>(Двадцять дев'ять тисяч шістдесят грн. 48 коп.) з ПДВ</t>
  </si>
  <si>
    <t>(ПДВ 7% -6726,89 грн., сума без ПДВ -96098,36 грн.)</t>
  </si>
  <si>
    <t>(ПДВ 20% -19580,00 грн., сума без ПДВ -97900,00 грн.)</t>
  </si>
  <si>
    <t>І квартал  2015 року</t>
  </si>
  <si>
    <t>2-4 квартал  2015 року</t>
  </si>
  <si>
    <t>(Двадцять вісім тисяч двісті сорок шість  грн. 00 коп.) з ПДВ.</t>
  </si>
  <si>
    <t xml:space="preserve">(Дві тисячі триста двадцять грн., 00 коп) з ПДВ </t>
  </si>
  <si>
    <t>(Дві тисячі  грн. 00 коп.) з ПДВ</t>
  </si>
  <si>
    <t>( Три тисячі шістдесят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</si>
  <si>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</si>
  <si>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</si>
  <si>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</si>
  <si>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</si>
  <si>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</si>
  <si>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</si>
  <si>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</si>
  <si>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</si>
  <si>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</si>
  <si>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</si>
  <si>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</si>
  <si>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</si>
  <si>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</si>
  <si>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</si>
  <si>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 xml:space="preserve">(Тридцять дев'ять тисяч п'ятсот двадцять п'ять грн. 00 коп.)  з ПДВ </t>
  </si>
  <si>
    <t>(Сім тисяч чотириста сімдесят шість грн. 00 коп.) з ПДВ</t>
  </si>
  <si>
    <t>(Дев'яносто дві тисячі чотириста двадцять чотири грн. 00коп.)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</si>
  <si>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</si>
  <si>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</si>
  <si>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</si>
  <si>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(Сім тисяч вісімсот дві грн. 99 коп.)</t>
  </si>
  <si>
    <t>(Три тисячі триста тридцять грн. 13 коп.) з ПДВ</t>
  </si>
  <si>
    <t>(Дванадцять тисяч чотириста грн. 41 коп.) з ПДВ</t>
  </si>
  <si>
    <t>(П'ять тисяч триста тридцять сім грн. 73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</si>
  <si>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</si>
  <si>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</si>
  <si>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(Вісімдесят  тисяч  двісті тридцять одна   грн. 57 коп.) з ПДВ</t>
  </si>
  <si>
    <t>(Тридцять чотири тисячі сто сорок вісім   грн. 19 коп.) з ПДВ.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</si>
  <si>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</si>
  <si>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</si>
  <si>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</si>
  <si>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</si>
  <si>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(Вісім тисяч пятсот вісімдесят шість грн. 55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</si>
  <si>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</si>
  <si>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</si>
  <si>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</si>
  <si>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</si>
  <si>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</si>
  <si>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</si>
  <si>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</si>
  <si>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</si>
  <si>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</si>
  <si>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</si>
  <si>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</si>
  <si>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</si>
  <si>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</si>
  <si>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</si>
  <si>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</si>
  <si>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</si>
  <si>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</si>
  <si>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</si>
  <si>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</si>
  <si>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Тридцять сім тисяч дев'ятсот дві грн. 31 коп.) з ПДВ.</t>
  </si>
  <si>
    <t>(Вісімсот п'ятнадцять грн. 23 коп.) з ПДВ.</t>
  </si>
  <si>
    <t>(Вісімнадцять тисяч сто вісімдесят чотири грн. 77 коп.) з ПДВ.</t>
  </si>
  <si>
    <t>(Вісім тисяч триста п'ятдесят три грн. 15 коп.) з ПДВ</t>
  </si>
  <si>
    <t>(Сто сорок шість грн. 85 коп.)</t>
  </si>
  <si>
    <t>(Сім тисяч п'ятсот вісімдесят чотири 30 коп.)</t>
  </si>
  <si>
    <t>І квартал 2015 року</t>
  </si>
  <si>
    <t>(Шістнадцять тисяч п'ятдесят шість  грн. 00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</si>
  <si>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</si>
  <si>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</si>
  <si>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</si>
  <si>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>(Шістдесят тисяч  п'ятсот грн. 00 коп.) з ПДВ</t>
  </si>
  <si>
    <t xml:space="preserve">(Триста п'ятдесят грн., 00 коп.) з ПДВ </t>
  </si>
  <si>
    <t>(Шістдесят дев'ять тисяч  вісімсот грн. 00 коп.) з ПДВ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</si>
  <si>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</si>
  <si>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</si>
  <si>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</si>
  <si>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>(Дев'яносто сім тисяч дев'ятсот двадцять п'ять грн. 06 коп.) з ПДВ</t>
  </si>
  <si>
    <t xml:space="preserve">(Десять тисяч  двісті  дев'яносто дві грн. 77 коп.) </t>
  </si>
  <si>
    <t>(Сорок вісім тисяч п'ятсот дев'яносто  сім  грн. 01 коп.) з ПДВ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</si>
  <si>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</si>
  <si>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</si>
  <si>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</si>
  <si>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(Двадцять дві тисячі сто одинадцять  грн. 78 коп.) з ПДВ.</t>
  </si>
  <si>
    <t>(Сто сімнадцять тисяч сто шість грн. 00 коп.)</t>
  </si>
  <si>
    <t>397  215,89</t>
  </si>
  <si>
    <t>(Триста дев'яносто сім  тисяч двісті   п'ятнадцять   грн. 89 коп.) з ПДВ</t>
  </si>
  <si>
    <t>(Чотириста вісімдесят три тисячі вісімсот двадцять  шість грн. 00 коп.)</t>
  </si>
  <si>
    <t>(П'ятдесят вісім тисяч триста п"ятдесят  грн. 67 коп.) з ПДВ</t>
  </si>
  <si>
    <t>(Двісті сімнадцять тисяч вісімсот дві грн. 43 коп.) з ПДВ</t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</si>
  <si>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</si>
  <si>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</si>
  <si>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</si>
  <si>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</si>
  <si>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(Одна тисяча дев'ятсот сорок грн., 00 коп.)</t>
  </si>
  <si>
    <t>(Тридцять шість тисяч чотириста шістдесят вісім грн. 00 коп.) з ПДВ</t>
  </si>
  <si>
    <t>(Двадцять чотири  тисячі  шістсот тридцять 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</si>
  <si>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</si>
  <si>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</si>
  <si>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</si>
  <si>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(Тридцять дві тисячі п'ятсот  грн. 00 коп.) з ПДВ</t>
  </si>
  <si>
    <t>(Сто шість тисяч  вісімсот дев'яносто  грн. 00 коп.) з ПДВ</t>
  </si>
  <si>
    <t>(Сто шість тисяч  вісімсот вісімдесят дев'ять  грн. 50 коп.) з ПДВ</t>
  </si>
  <si>
    <t>(Три тисячі дев'яносто дев'ть  грн. 73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</si>
  <si>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</si>
  <si>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</si>
  <si>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</si>
  <si>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>(Триста шістдесят п'ять тисяч двісті двадцять грн. 00 коп.)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</si>
  <si>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</si>
  <si>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</si>
  <si>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( П"ятдесят сім тисяч грн. 00 коп.) з ПДВ</t>
  </si>
  <si>
    <t>(Дев'яносто дев'ять  тисяч п'ятсот дев'яносто п'ять грн. 00 коп.) з ПДВ</t>
  </si>
  <si>
    <t>65.12.1</t>
  </si>
  <si>
    <t xml:space="preserve">(Дев'ять  тисяч триста шістдесят грн. 00 коп.) з ПДВ </t>
  </si>
  <si>
    <t>(Дев'ять тисяч грн. 00 коп.) з ПДВ.</t>
  </si>
  <si>
    <t>(Шістсот десять  грн. 00 коп.) з ПДВ</t>
  </si>
  <si>
    <t>(ПДВ 7% -6971,96 грн., сума без ПДВ -99599,44 грн.)</t>
  </si>
  <si>
    <t>(ПДВ 7% - 6992,8 грн., сума без ПДВ -99897,2 грн.)</t>
  </si>
  <si>
    <t>(ПДВ 7% - 6992,77 грн., сума без ПДВ -99896,73 грн.)</t>
  </si>
  <si>
    <t>(П'ятнадцять тисяч грн. 00 коп.) з ПДВ</t>
  </si>
  <si>
    <t>(Сорок п'ять  грн. 60 коп.) з ПДВ.</t>
  </si>
  <si>
    <t>(Двісті п'ятдесят три тисячі вісімсот сорок дев"ять  грн. 33 коп.) з ПДВ</t>
  </si>
  <si>
    <t>(Двадцять шість  тисяч дев'ятсот двадцять  грн. 00 коп.) з ПДВ</t>
  </si>
  <si>
    <t>26.51.1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</si>
  <si>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</si>
  <si>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</si>
  <si>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</si>
  <si>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</si>
  <si>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</si>
  <si>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субвенція</t>
  </si>
  <si>
    <t>(Сімдесят вісім тис. шістсот дев'яносто сім грн. 00 коп.) з ПДВ.</t>
  </si>
  <si>
    <t>(Дев'яносто п'ять тисяч сто грн. 00 коп.) з ПДВ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</si>
  <si>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</si>
  <si>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</si>
  <si>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 мільйона п'ятдесят три тисячі п'ятсот дев'яносто п'ять грн. 00 коп.)</t>
  </si>
  <si>
    <t>(Двадцять сім тис. п'ятсот п'ядесят дві грн. 17 коп.) з ПДВ.</t>
  </si>
  <si>
    <t>(Шістдесят сім тисяч шістсот  п'ядесят дев'ять грн. 27 коп.) з ПДВ.</t>
  </si>
  <si>
    <t>(Дев'ятнадцять тисяч  триста вісім грн. 95 коп.) з ПДВ</t>
  </si>
  <si>
    <t>(Один мільйон п'ятсот п'ятдесят тисяч вісімсот дев'яносто дев'ять грн. 57 коп.)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</si>
  <si>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</si>
  <si>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</si>
  <si>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</si>
  <si>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</si>
  <si>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</si>
  <si>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</si>
  <si>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</si>
  <si>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</si>
  <si>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</si>
  <si>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</si>
  <si>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</si>
  <si>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</si>
  <si>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</si>
  <si>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</si>
  <si>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(Один мільйон дев'яносто три тисячі п'ятдсот грн. 00 коп.) з ПДВ.</t>
  </si>
  <si>
    <t>(Шістдесят три тиясчі вісімсот одна  грн. 08 коп.) з ПДВ</t>
  </si>
  <si>
    <t>(Сім тисяч шістсот двадцять дев'ять грн. 50 коп.) з ПДВ</t>
  </si>
  <si>
    <t>(Чотири тисячі дев'ятсот грн. 00 коп.) з ПДВ</t>
  </si>
  <si>
    <t>(Двадцять одна тисяча три грн. 00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</si>
  <si>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</si>
  <si>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</si>
  <si>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</si>
  <si>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</si>
  <si>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</si>
  <si>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>(Три тисячі шістсот сімдесят гривень 00 коп.)</t>
  </si>
  <si>
    <t xml:space="preserve">протокол № 11 від 13.07.2015 </t>
  </si>
  <si>
    <t>Затверджений рішенням комітету з конкурсних торгів від 13.07.2015  року № 11</t>
  </si>
  <si>
    <t>(Дві тисячі дев'ятсот сімдесят дві  грн. 70 коп.) з ПДВ</t>
  </si>
  <si>
    <t>Послуги щодо страхування від нещасни випадків і страхування здоров'я</t>
  </si>
  <si>
    <t>Прилади та інструменти навігаційні, метеорологічні, геофізичні та подібної призначеності (GPS- навігатори)</t>
  </si>
  <si>
    <t>Апаратура електрична для комутації чи захисту електричних кіл, на напругу не більше ніж 1000 В</t>
  </si>
  <si>
    <r>
      <t xml:space="preserve">Послуги щодо прання та хімічного чищення текстильних та хутряних виробів </t>
    </r>
    <r>
      <rPr>
        <i/>
        <sz val="9"/>
        <color indexed="8"/>
        <rFont val="Times New Roman"/>
        <family val="1"/>
      </rPr>
      <t>(відшкодування)</t>
    </r>
  </si>
  <si>
    <r>
      <t>(Чотириста дванадцять  тисяч сто  дев</t>
    </r>
    <r>
      <rPr>
        <b/>
        <sz val="9"/>
        <rFont val="Times New Roman"/>
        <family val="1"/>
      </rPr>
      <t>'</t>
    </r>
    <r>
      <rPr>
        <b/>
        <i/>
        <sz val="9"/>
        <rFont val="Times New Roman"/>
        <family val="1"/>
      </rPr>
      <t>яносто грн. 00 коп.) з ПДВ</t>
    </r>
  </si>
  <si>
    <r>
      <t>(П'ять  мільйонів вісімсот сімдесят п</t>
    </r>
    <r>
      <rPr>
        <b/>
        <sz val="9"/>
        <rFont val="Times New Roman"/>
        <family val="1"/>
      </rPr>
      <t>'</t>
    </r>
    <r>
      <rPr>
        <b/>
        <i/>
        <sz val="9"/>
        <rFont val="Times New Roman"/>
        <family val="1"/>
      </rPr>
      <t xml:space="preserve">ять тисяч шістдесят шість грн. 07 коп.)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</si>
</sst>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i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Continuous" wrapText="1"/>
    </xf>
    <xf numFmtId="0" fontId="29" fillId="0" borderId="10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198" fontId="4" fillId="0" borderId="15" xfId="0" applyNumberFormat="1" applyFont="1" applyFill="1" applyBorder="1" applyAlignment="1">
      <alignment horizontal="center" vertical="center" wrapText="1"/>
    </xf>
    <xf numFmtId="198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49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198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vertical="center" wrapText="1"/>
    </xf>
    <xf numFmtId="198" fontId="4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14" fontId="4" fillId="0" borderId="15" xfId="0" applyNumberFormat="1" applyFont="1" applyFill="1" applyBorder="1" applyAlignment="1">
      <alignment horizontal="center" wrapText="1"/>
    </xf>
    <xf numFmtId="0" fontId="33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top" wrapText="1"/>
    </xf>
    <xf numFmtId="0" fontId="34" fillId="0" borderId="15" xfId="0" applyFont="1" applyFill="1" applyBorder="1" applyAlignment="1">
      <alignment wrapText="1"/>
    </xf>
    <xf numFmtId="14" fontId="4" fillId="0" borderId="15" xfId="0" applyNumberFormat="1" applyFont="1" applyFill="1" applyBorder="1" applyAlignment="1">
      <alignment horizontal="center" wrapText="1"/>
    </xf>
    <xf numFmtId="0" fontId="31" fillId="0" borderId="15" xfId="0" applyFont="1" applyFill="1" applyBorder="1" applyAlignment="1">
      <alignment wrapText="1"/>
    </xf>
    <xf numFmtId="0" fontId="31" fillId="0" borderId="15" xfId="0" applyFont="1" applyFill="1" applyBorder="1" applyAlignment="1">
      <alignment horizontal="left" wrapText="1"/>
    </xf>
    <xf numFmtId="198" fontId="31" fillId="0" borderId="15" xfId="0" applyNumberFormat="1" applyFont="1" applyFill="1" applyBorder="1" applyAlignment="1">
      <alignment horizontal="center" wrapText="1"/>
    </xf>
    <xf numFmtId="198" fontId="31" fillId="0" borderId="15" xfId="0" applyNumberFormat="1" applyFont="1" applyFill="1" applyBorder="1" applyAlignment="1">
      <alignment horizontal="left" wrapText="1"/>
    </xf>
    <xf numFmtId="198" fontId="4" fillId="0" borderId="15" xfId="0" applyNumberFormat="1" applyFont="1" applyFill="1" applyBorder="1" applyAlignment="1">
      <alignment horizontal="center" wrapText="1"/>
    </xf>
    <xf numFmtId="198" fontId="4" fillId="0" borderId="15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center" wrapText="1"/>
    </xf>
    <xf numFmtId="0" fontId="33" fillId="0" borderId="15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 horizontal="left" wrapText="1"/>
    </xf>
    <xf numFmtId="14" fontId="32" fillId="0" borderId="15" xfId="0" applyNumberFormat="1" applyFont="1" applyFill="1" applyBorder="1" applyAlignment="1">
      <alignment horizontal="center" wrapText="1"/>
    </xf>
    <xf numFmtId="4" fontId="31" fillId="0" borderId="15" xfId="0" applyNumberFormat="1" applyFont="1" applyFill="1" applyBorder="1" applyAlignment="1">
      <alignment horizontal="center" wrapText="1"/>
    </xf>
    <xf numFmtId="4" fontId="31" fillId="0" borderId="15" xfId="0" applyNumberFormat="1" applyFont="1" applyFill="1" applyBorder="1" applyAlignment="1">
      <alignment horizontal="left" wrapText="1"/>
    </xf>
    <xf numFmtId="198" fontId="31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2" fontId="31" fillId="0" borderId="15" xfId="0" applyNumberFormat="1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4" fontId="31" fillId="0" borderId="0" xfId="0" applyNumberFormat="1" applyFont="1" applyFill="1" applyBorder="1" applyAlignment="1">
      <alignment horizontal="center" wrapText="1"/>
    </xf>
    <xf numFmtId="4" fontId="3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16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21"/>
  <sheetViews>
    <sheetView tabSelected="1" zoomScale="80" zoomScaleNormal="80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12.00390625" style="6" customWidth="1"/>
    <col min="2" max="2" width="54.7109375" style="6" customWidth="1"/>
    <col min="3" max="3" width="12.57421875" style="7" customWidth="1"/>
    <col min="4" max="4" width="19.00390625" style="6" customWidth="1"/>
    <col min="5" max="5" width="50.140625" style="6" customWidth="1"/>
    <col min="6" max="6" width="15.00390625" style="7" customWidth="1"/>
    <col min="7" max="7" width="21.00390625" style="6" customWidth="1"/>
    <col min="8" max="8" width="19.140625" style="6" customWidth="1"/>
    <col min="9" max="16384" width="9.140625" style="6" customWidth="1"/>
  </cols>
  <sheetData>
    <row r="1" ht="17.25" customHeight="1"/>
    <row r="2" spans="2:8" ht="20.25">
      <c r="B2" s="82" t="s">
        <v>306</v>
      </c>
      <c r="C2" s="82"/>
      <c r="D2" s="82"/>
      <c r="E2" s="82"/>
      <c r="F2" s="82"/>
      <c r="G2" s="82"/>
      <c r="H2" s="82"/>
    </row>
    <row r="3" spans="2:8" s="8" customFormat="1" ht="21" customHeight="1">
      <c r="B3" s="83" t="s">
        <v>517</v>
      </c>
      <c r="C3" s="83"/>
      <c r="D3" s="83"/>
      <c r="E3" s="83"/>
      <c r="F3" s="83"/>
      <c r="G3" s="83"/>
      <c r="H3" s="83"/>
    </row>
    <row r="4" spans="2:8" s="8" customFormat="1" ht="29.25" customHeight="1" thickBot="1">
      <c r="B4" s="9"/>
      <c r="C4" s="1"/>
      <c r="D4" s="1"/>
      <c r="E4" s="1"/>
      <c r="F4" s="1"/>
      <c r="G4" s="1"/>
      <c r="H4" s="10"/>
    </row>
    <row r="5" spans="1:9" s="2" customFormat="1" ht="80.25" customHeight="1" thickBot="1">
      <c r="A5" s="84" t="s">
        <v>0</v>
      </c>
      <c r="B5" s="85"/>
      <c r="C5" s="15" t="s">
        <v>5</v>
      </c>
      <c r="D5" s="86" t="s">
        <v>2</v>
      </c>
      <c r="E5" s="87"/>
      <c r="F5" s="16" t="s">
        <v>1</v>
      </c>
      <c r="G5" s="16" t="s">
        <v>3</v>
      </c>
      <c r="H5" s="17" t="s">
        <v>4</v>
      </c>
      <c r="I5" s="4"/>
    </row>
    <row r="6" spans="1:8" s="13" customFormat="1" ht="19.5" customHeight="1">
      <c r="A6" s="88">
        <v>1</v>
      </c>
      <c r="B6" s="89"/>
      <c r="C6" s="11">
        <v>2</v>
      </c>
      <c r="D6" s="89">
        <v>3</v>
      </c>
      <c r="E6" s="89"/>
      <c r="F6" s="11">
        <v>4</v>
      </c>
      <c r="G6" s="11">
        <v>5</v>
      </c>
      <c r="H6" s="12">
        <v>6</v>
      </c>
    </row>
    <row r="7" spans="1:8" s="25" customFormat="1" ht="12">
      <c r="A7" s="21" t="s">
        <v>94</v>
      </c>
      <c r="B7" s="22" t="s">
        <v>50</v>
      </c>
      <c r="C7" s="18">
        <v>2210</v>
      </c>
      <c r="D7" s="19">
        <v>9360</v>
      </c>
      <c r="E7" s="20" t="s">
        <v>480</v>
      </c>
      <c r="F7" s="23" t="s">
        <v>307</v>
      </c>
      <c r="G7" s="20" t="s">
        <v>369</v>
      </c>
      <c r="H7" s="24"/>
    </row>
    <row r="8" spans="1:8" s="33" customFormat="1" ht="12">
      <c r="A8" s="26" t="s">
        <v>94</v>
      </c>
      <c r="B8" s="27" t="s">
        <v>50</v>
      </c>
      <c r="C8" s="28">
        <v>2210</v>
      </c>
      <c r="D8" s="29">
        <v>88140</v>
      </c>
      <c r="E8" s="30" t="s">
        <v>458</v>
      </c>
      <c r="F8" s="31" t="s">
        <v>307</v>
      </c>
      <c r="G8" s="32" t="s">
        <v>370</v>
      </c>
      <c r="H8" s="28"/>
    </row>
    <row r="9" spans="1:8" s="33" customFormat="1" ht="24">
      <c r="A9" s="31" t="s">
        <v>95</v>
      </c>
      <c r="B9" s="27" t="s">
        <v>51</v>
      </c>
      <c r="C9" s="28">
        <v>2210</v>
      </c>
      <c r="D9" s="29">
        <v>64812</v>
      </c>
      <c r="E9" s="30" t="s">
        <v>305</v>
      </c>
      <c r="F9" s="31" t="s">
        <v>307</v>
      </c>
      <c r="G9" s="32" t="s">
        <v>370</v>
      </c>
      <c r="H9" s="28"/>
    </row>
    <row r="10" spans="1:8" s="36" customFormat="1" ht="12">
      <c r="A10" s="34" t="s">
        <v>96</v>
      </c>
      <c r="B10" s="27" t="s">
        <v>52</v>
      </c>
      <c r="C10" s="28">
        <v>2210</v>
      </c>
      <c r="D10" s="29">
        <v>99980</v>
      </c>
      <c r="E10" s="35" t="s">
        <v>304</v>
      </c>
      <c r="F10" s="31" t="s">
        <v>307</v>
      </c>
      <c r="G10" s="32" t="s">
        <v>370</v>
      </c>
      <c r="H10" s="31"/>
    </row>
    <row r="11" spans="1:8" s="36" customFormat="1" ht="12">
      <c r="A11" s="31" t="s">
        <v>97</v>
      </c>
      <c r="B11" s="27" t="s">
        <v>53</v>
      </c>
      <c r="C11" s="28">
        <v>2210</v>
      </c>
      <c r="D11" s="29">
        <v>32500</v>
      </c>
      <c r="E11" s="35" t="s">
        <v>303</v>
      </c>
      <c r="F11" s="31" t="s">
        <v>307</v>
      </c>
      <c r="G11" s="32" t="s">
        <v>370</v>
      </c>
      <c r="H11" s="31"/>
    </row>
    <row r="12" spans="1:8" s="33" customFormat="1" ht="12">
      <c r="A12" s="31" t="s">
        <v>98</v>
      </c>
      <c r="B12" s="27" t="s">
        <v>54</v>
      </c>
      <c r="C12" s="28">
        <v>2210</v>
      </c>
      <c r="D12" s="29">
        <v>79880</v>
      </c>
      <c r="E12" s="35" t="s">
        <v>302</v>
      </c>
      <c r="F12" s="31" t="s">
        <v>307</v>
      </c>
      <c r="G12" s="32" t="s">
        <v>370</v>
      </c>
      <c r="H12" s="28"/>
    </row>
    <row r="13" spans="1:8" s="33" customFormat="1" ht="12">
      <c r="A13" s="31" t="s">
        <v>200</v>
      </c>
      <c r="B13" s="27" t="s">
        <v>201</v>
      </c>
      <c r="C13" s="28">
        <v>2210</v>
      </c>
      <c r="D13" s="29">
        <v>30190</v>
      </c>
      <c r="E13" s="35" t="s">
        <v>301</v>
      </c>
      <c r="F13" s="31" t="s">
        <v>307</v>
      </c>
      <c r="G13" s="32" t="s">
        <v>370</v>
      </c>
      <c r="H13" s="28"/>
    </row>
    <row r="14" spans="1:8" s="36" customFormat="1" ht="24">
      <c r="A14" s="23" t="s">
        <v>99</v>
      </c>
      <c r="B14" s="27" t="s">
        <v>55</v>
      </c>
      <c r="C14" s="28">
        <v>2210</v>
      </c>
      <c r="D14" s="29">
        <v>99595</v>
      </c>
      <c r="E14" s="35" t="s">
        <v>478</v>
      </c>
      <c r="F14" s="31" t="s">
        <v>307</v>
      </c>
      <c r="G14" s="32" t="s">
        <v>370</v>
      </c>
      <c r="H14" s="31"/>
    </row>
    <row r="15" spans="1:8" s="36" customFormat="1" ht="12">
      <c r="A15" s="31" t="s">
        <v>100</v>
      </c>
      <c r="B15" s="27" t="s">
        <v>56</v>
      </c>
      <c r="C15" s="28">
        <v>2210</v>
      </c>
      <c r="D15" s="29">
        <v>15000</v>
      </c>
      <c r="E15" s="30" t="s">
        <v>300</v>
      </c>
      <c r="F15" s="31" t="s">
        <v>307</v>
      </c>
      <c r="G15" s="32" t="s">
        <v>370</v>
      </c>
      <c r="H15" s="31"/>
    </row>
    <row r="16" spans="1:8" s="36" customFormat="1" ht="28.5" customHeight="1">
      <c r="A16" s="31" t="s">
        <v>101</v>
      </c>
      <c r="B16" s="27" t="s">
        <v>57</v>
      </c>
      <c r="C16" s="28">
        <v>2210</v>
      </c>
      <c r="D16" s="29">
        <f>41690</f>
        <v>41690</v>
      </c>
      <c r="E16" s="35" t="s">
        <v>299</v>
      </c>
      <c r="F16" s="31" t="s">
        <v>307</v>
      </c>
      <c r="G16" s="32" t="s">
        <v>370</v>
      </c>
      <c r="H16" s="31"/>
    </row>
    <row r="17" spans="1:8" s="36" customFormat="1" ht="12">
      <c r="A17" s="31" t="s">
        <v>102</v>
      </c>
      <c r="B17" s="27" t="s">
        <v>58</v>
      </c>
      <c r="C17" s="28">
        <v>2210</v>
      </c>
      <c r="D17" s="29">
        <f>25850-1400</f>
        <v>24450</v>
      </c>
      <c r="E17" s="35" t="s">
        <v>340</v>
      </c>
      <c r="F17" s="31" t="s">
        <v>307</v>
      </c>
      <c r="G17" s="32" t="s">
        <v>370</v>
      </c>
      <c r="H17" s="37"/>
    </row>
    <row r="18" spans="1:8" s="36" customFormat="1" ht="12">
      <c r="A18" s="23" t="s">
        <v>103</v>
      </c>
      <c r="B18" s="27" t="s">
        <v>59</v>
      </c>
      <c r="C18" s="28">
        <v>2210</v>
      </c>
      <c r="D18" s="29">
        <f>6400-5500</f>
        <v>900</v>
      </c>
      <c r="E18" s="35" t="s">
        <v>466</v>
      </c>
      <c r="F18" s="31" t="s">
        <v>307</v>
      </c>
      <c r="G18" s="32" t="s">
        <v>370</v>
      </c>
      <c r="H18" s="31"/>
    </row>
    <row r="19" spans="1:8" s="36" customFormat="1" ht="12">
      <c r="A19" s="31" t="s">
        <v>104</v>
      </c>
      <c r="B19" s="27" t="s">
        <v>27</v>
      </c>
      <c r="C19" s="28">
        <v>2210</v>
      </c>
      <c r="D19" s="29">
        <v>23365</v>
      </c>
      <c r="E19" s="35" t="s">
        <v>298</v>
      </c>
      <c r="F19" s="31" t="s">
        <v>307</v>
      </c>
      <c r="G19" s="32" t="s">
        <v>370</v>
      </c>
      <c r="H19" s="31"/>
    </row>
    <row r="20" spans="1:8" s="36" customFormat="1" ht="24">
      <c r="A20" s="31" t="s">
        <v>105</v>
      </c>
      <c r="B20" s="27" t="s">
        <v>18</v>
      </c>
      <c r="C20" s="28">
        <v>2210</v>
      </c>
      <c r="D20" s="29">
        <v>98650</v>
      </c>
      <c r="E20" s="35" t="s">
        <v>297</v>
      </c>
      <c r="F20" s="31" t="s">
        <v>307</v>
      </c>
      <c r="G20" s="32" t="s">
        <v>370</v>
      </c>
      <c r="H20" s="31"/>
    </row>
    <row r="21" spans="1:8" s="36" customFormat="1" ht="24">
      <c r="A21" s="31" t="s">
        <v>525</v>
      </c>
      <c r="B21" s="27" t="s">
        <v>526</v>
      </c>
      <c r="C21" s="28">
        <v>2210</v>
      </c>
      <c r="D21" s="29">
        <v>387.3</v>
      </c>
      <c r="E21" s="35" t="s">
        <v>527</v>
      </c>
      <c r="F21" s="31" t="s">
        <v>307</v>
      </c>
      <c r="G21" s="32" t="s">
        <v>370</v>
      </c>
      <c r="H21" s="31" t="s">
        <v>528</v>
      </c>
    </row>
    <row r="22" spans="1:8" s="36" customFormat="1" ht="12">
      <c r="A22" s="31" t="s">
        <v>106</v>
      </c>
      <c r="B22" s="27" t="s">
        <v>19</v>
      </c>
      <c r="C22" s="28">
        <v>2210</v>
      </c>
      <c r="D22" s="29">
        <v>21750</v>
      </c>
      <c r="E22" s="35" t="s">
        <v>296</v>
      </c>
      <c r="F22" s="31" t="s">
        <v>307</v>
      </c>
      <c r="G22" s="32" t="s">
        <v>370</v>
      </c>
      <c r="H22" s="31"/>
    </row>
    <row r="23" spans="1:8" s="36" customFormat="1" ht="12">
      <c r="A23" s="21" t="s">
        <v>156</v>
      </c>
      <c r="B23" s="22" t="s">
        <v>29</v>
      </c>
      <c r="C23" s="18">
        <v>2210</v>
      </c>
      <c r="D23" s="38">
        <v>9944</v>
      </c>
      <c r="E23" s="39" t="s">
        <v>459</v>
      </c>
      <c r="F23" s="23" t="s">
        <v>307</v>
      </c>
      <c r="G23" s="40" t="s">
        <v>369</v>
      </c>
      <c r="H23" s="31"/>
    </row>
    <row r="24" spans="1:8" s="36" customFormat="1" ht="12">
      <c r="A24" s="26" t="s">
        <v>156</v>
      </c>
      <c r="B24" s="27" t="s">
        <v>29</v>
      </c>
      <c r="C24" s="28">
        <v>2210</v>
      </c>
      <c r="D24" s="29">
        <v>16056</v>
      </c>
      <c r="E24" s="35" t="s">
        <v>434</v>
      </c>
      <c r="F24" s="31" t="s">
        <v>307</v>
      </c>
      <c r="G24" s="32" t="s">
        <v>370</v>
      </c>
      <c r="H24" s="31"/>
    </row>
    <row r="25" spans="1:8" s="36" customFormat="1" ht="12">
      <c r="A25" s="31" t="s">
        <v>107</v>
      </c>
      <c r="B25" s="27" t="s">
        <v>81</v>
      </c>
      <c r="C25" s="28">
        <v>2210</v>
      </c>
      <c r="D25" s="29">
        <v>2959</v>
      </c>
      <c r="E25" s="30" t="s">
        <v>295</v>
      </c>
      <c r="F25" s="31" t="s">
        <v>307</v>
      </c>
      <c r="G25" s="32" t="s">
        <v>370</v>
      </c>
      <c r="H25" s="31"/>
    </row>
    <row r="26" spans="1:8" s="36" customFormat="1" ht="24">
      <c r="A26" s="23" t="s">
        <v>108</v>
      </c>
      <c r="B26" s="27" t="s">
        <v>60</v>
      </c>
      <c r="C26" s="28">
        <v>2210</v>
      </c>
      <c r="D26" s="29">
        <f>3500+5500</f>
        <v>9000</v>
      </c>
      <c r="E26" s="30" t="s">
        <v>481</v>
      </c>
      <c r="F26" s="31" t="s">
        <v>307</v>
      </c>
      <c r="G26" s="32" t="s">
        <v>370</v>
      </c>
      <c r="H26" s="31"/>
    </row>
    <row r="27" spans="1:8" s="36" customFormat="1" ht="24">
      <c r="A27" s="31" t="s">
        <v>109</v>
      </c>
      <c r="B27" s="27" t="s">
        <v>61</v>
      </c>
      <c r="C27" s="28">
        <v>2210</v>
      </c>
      <c r="D27" s="29">
        <f>51468-15000</f>
        <v>36468</v>
      </c>
      <c r="E27" s="35" t="s">
        <v>462</v>
      </c>
      <c r="F27" s="31" t="s">
        <v>307</v>
      </c>
      <c r="G27" s="32" t="s">
        <v>370</v>
      </c>
      <c r="H27" s="31"/>
    </row>
    <row r="28" spans="1:8" s="36" customFormat="1" ht="24">
      <c r="A28" s="31" t="s">
        <v>110</v>
      </c>
      <c r="B28" s="27" t="s">
        <v>62</v>
      </c>
      <c r="C28" s="28">
        <v>2210</v>
      </c>
      <c r="D28" s="29">
        <v>2972.7</v>
      </c>
      <c r="E28" s="35" t="s">
        <v>533</v>
      </c>
      <c r="F28" s="31" t="s">
        <v>307</v>
      </c>
      <c r="G28" s="32" t="s">
        <v>370</v>
      </c>
      <c r="H28" s="31" t="s">
        <v>528</v>
      </c>
    </row>
    <row r="29" spans="1:8" s="36" customFormat="1" ht="12">
      <c r="A29" s="31" t="s">
        <v>111</v>
      </c>
      <c r="B29" s="27" t="s">
        <v>20</v>
      </c>
      <c r="C29" s="28">
        <v>2210</v>
      </c>
      <c r="D29" s="29">
        <v>2100</v>
      </c>
      <c r="E29" s="35" t="s">
        <v>294</v>
      </c>
      <c r="F29" s="31" t="s">
        <v>307</v>
      </c>
      <c r="G29" s="32" t="s">
        <v>370</v>
      </c>
      <c r="H29" s="31"/>
    </row>
    <row r="30" spans="1:8" s="36" customFormat="1" ht="12">
      <c r="A30" s="23" t="s">
        <v>112</v>
      </c>
      <c r="B30" s="22" t="s">
        <v>63</v>
      </c>
      <c r="C30" s="18">
        <v>2210</v>
      </c>
      <c r="D30" s="38">
        <v>5510</v>
      </c>
      <c r="E30" s="39" t="s">
        <v>435</v>
      </c>
      <c r="F30" s="23" t="s">
        <v>307</v>
      </c>
      <c r="G30" s="40" t="s">
        <v>369</v>
      </c>
      <c r="H30" s="31"/>
    </row>
    <row r="31" spans="1:8" s="36" customFormat="1" ht="12">
      <c r="A31" s="31" t="s">
        <v>112</v>
      </c>
      <c r="B31" s="27" t="s">
        <v>63</v>
      </c>
      <c r="C31" s="28">
        <v>2210</v>
      </c>
      <c r="D31" s="29">
        <v>28246</v>
      </c>
      <c r="E31" s="30" t="s">
        <v>371</v>
      </c>
      <c r="F31" s="31" t="s">
        <v>307</v>
      </c>
      <c r="G31" s="32" t="s">
        <v>370</v>
      </c>
      <c r="H31" s="31"/>
    </row>
    <row r="32" spans="1:8" s="36" customFormat="1" ht="12">
      <c r="A32" s="31" t="s">
        <v>113</v>
      </c>
      <c r="B32" s="27" t="s">
        <v>64</v>
      </c>
      <c r="C32" s="28">
        <v>2210</v>
      </c>
      <c r="D32" s="29">
        <v>21325</v>
      </c>
      <c r="E32" s="30" t="s">
        <v>460</v>
      </c>
      <c r="F32" s="31" t="s">
        <v>307</v>
      </c>
      <c r="G32" s="32" t="s">
        <v>370</v>
      </c>
      <c r="H32" s="31"/>
    </row>
    <row r="33" spans="1:8" s="36" customFormat="1" ht="24">
      <c r="A33" s="31" t="s">
        <v>113</v>
      </c>
      <c r="B33" s="27" t="s">
        <v>64</v>
      </c>
      <c r="C33" s="28">
        <v>2210</v>
      </c>
      <c r="D33" s="29">
        <v>3670</v>
      </c>
      <c r="E33" s="30" t="s">
        <v>530</v>
      </c>
      <c r="F33" s="31" t="s">
        <v>307</v>
      </c>
      <c r="G33" s="32" t="s">
        <v>370</v>
      </c>
      <c r="H33" s="31" t="s">
        <v>531</v>
      </c>
    </row>
    <row r="34" spans="1:30" s="42" customFormat="1" ht="24">
      <c r="A34" s="23" t="s">
        <v>114</v>
      </c>
      <c r="B34" s="22" t="s">
        <v>65</v>
      </c>
      <c r="C34" s="18">
        <v>2210</v>
      </c>
      <c r="D34" s="38">
        <v>2320</v>
      </c>
      <c r="E34" s="41" t="s">
        <v>372</v>
      </c>
      <c r="F34" s="23" t="s">
        <v>307</v>
      </c>
      <c r="G34" s="40" t="s">
        <v>369</v>
      </c>
      <c r="H34" s="31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8" s="36" customFormat="1" ht="24">
      <c r="A35" s="31" t="s">
        <v>114</v>
      </c>
      <c r="B35" s="27" t="s">
        <v>65</v>
      </c>
      <c r="C35" s="28">
        <v>2210</v>
      </c>
      <c r="D35" s="29">
        <v>24630</v>
      </c>
      <c r="E35" s="30" t="s">
        <v>463</v>
      </c>
      <c r="F35" s="31" t="s">
        <v>307</v>
      </c>
      <c r="G35" s="32" t="s">
        <v>370</v>
      </c>
      <c r="H35" s="31"/>
    </row>
    <row r="36" spans="1:8" s="36" customFormat="1" ht="12">
      <c r="A36" s="23" t="s">
        <v>115</v>
      </c>
      <c r="B36" s="22" t="s">
        <v>66</v>
      </c>
      <c r="C36" s="18">
        <v>2210</v>
      </c>
      <c r="D36" s="38">
        <v>1940</v>
      </c>
      <c r="E36" s="41" t="s">
        <v>461</v>
      </c>
      <c r="F36" s="23" t="s">
        <v>307</v>
      </c>
      <c r="G36" s="40" t="s">
        <v>369</v>
      </c>
      <c r="H36" s="31"/>
    </row>
    <row r="37" spans="1:8" s="36" customFormat="1" ht="12">
      <c r="A37" s="31" t="s">
        <v>115</v>
      </c>
      <c r="B37" s="27" t="s">
        <v>66</v>
      </c>
      <c r="C37" s="28">
        <v>2210</v>
      </c>
      <c r="D37" s="29">
        <v>3060</v>
      </c>
      <c r="E37" s="35" t="s">
        <v>374</v>
      </c>
      <c r="F37" s="31" t="s">
        <v>307</v>
      </c>
      <c r="G37" s="32" t="s">
        <v>370</v>
      </c>
      <c r="H37" s="31"/>
    </row>
    <row r="38" spans="1:8" s="36" customFormat="1" ht="24">
      <c r="A38" s="31" t="s">
        <v>116</v>
      </c>
      <c r="B38" s="27" t="s">
        <v>67</v>
      </c>
      <c r="C38" s="28">
        <v>2210</v>
      </c>
      <c r="D38" s="29">
        <v>11914</v>
      </c>
      <c r="E38" s="35" t="s">
        <v>293</v>
      </c>
      <c r="F38" s="31" t="s">
        <v>307</v>
      </c>
      <c r="G38" s="32" t="s">
        <v>370</v>
      </c>
      <c r="H38" s="31"/>
    </row>
    <row r="39" spans="1:8" s="36" customFormat="1" ht="24">
      <c r="A39" s="31" t="s">
        <v>117</v>
      </c>
      <c r="B39" s="27" t="s">
        <v>68</v>
      </c>
      <c r="C39" s="28">
        <v>2210</v>
      </c>
      <c r="D39" s="29">
        <v>4600</v>
      </c>
      <c r="E39" s="30" t="s">
        <v>292</v>
      </c>
      <c r="F39" s="31" t="s">
        <v>307</v>
      </c>
      <c r="G39" s="32" t="s">
        <v>370</v>
      </c>
      <c r="H39" s="31"/>
    </row>
    <row r="40" spans="1:8" s="36" customFormat="1" ht="12">
      <c r="A40" s="31" t="s">
        <v>118</v>
      </c>
      <c r="B40" s="27" t="s">
        <v>69</v>
      </c>
      <c r="C40" s="28">
        <v>2210</v>
      </c>
      <c r="D40" s="29">
        <v>30550</v>
      </c>
      <c r="E40" s="35" t="s">
        <v>291</v>
      </c>
      <c r="F40" s="31" t="s">
        <v>307</v>
      </c>
      <c r="G40" s="32" t="s">
        <v>370</v>
      </c>
      <c r="H40" s="31"/>
    </row>
    <row r="41" spans="1:8" s="36" customFormat="1" ht="12">
      <c r="A41" s="31" t="s">
        <v>119</v>
      </c>
      <c r="B41" s="27" t="s">
        <v>70</v>
      </c>
      <c r="C41" s="28">
        <v>2210</v>
      </c>
      <c r="D41" s="29">
        <v>8312</v>
      </c>
      <c r="E41" s="35" t="s">
        <v>290</v>
      </c>
      <c r="F41" s="31" t="s">
        <v>307</v>
      </c>
      <c r="G41" s="32" t="s">
        <v>370</v>
      </c>
      <c r="H41" s="31"/>
    </row>
    <row r="42" spans="1:8" s="36" customFormat="1" ht="12">
      <c r="A42" s="31" t="s">
        <v>120</v>
      </c>
      <c r="B42" s="27" t="s">
        <v>36</v>
      </c>
      <c r="C42" s="28">
        <v>2210</v>
      </c>
      <c r="D42" s="29">
        <v>25901</v>
      </c>
      <c r="E42" s="35" t="s">
        <v>289</v>
      </c>
      <c r="F42" s="31" t="s">
        <v>307</v>
      </c>
      <c r="G42" s="32" t="s">
        <v>370</v>
      </c>
      <c r="H42" s="31"/>
    </row>
    <row r="43" spans="1:8" s="36" customFormat="1" ht="24">
      <c r="A43" s="31" t="s">
        <v>121</v>
      </c>
      <c r="B43" s="27" t="s">
        <v>21</v>
      </c>
      <c r="C43" s="28">
        <v>2210</v>
      </c>
      <c r="D43" s="29">
        <v>3180</v>
      </c>
      <c r="E43" s="35" t="s">
        <v>288</v>
      </c>
      <c r="F43" s="31" t="s">
        <v>307</v>
      </c>
      <c r="G43" s="32" t="s">
        <v>370</v>
      </c>
      <c r="H43" s="31"/>
    </row>
    <row r="44" spans="1:8" s="36" customFormat="1" ht="36">
      <c r="A44" s="31" t="s">
        <v>122</v>
      </c>
      <c r="B44" s="27" t="s">
        <v>22</v>
      </c>
      <c r="C44" s="28">
        <v>2210</v>
      </c>
      <c r="D44" s="29">
        <v>1952</v>
      </c>
      <c r="E44" s="35" t="s">
        <v>287</v>
      </c>
      <c r="F44" s="31" t="s">
        <v>307</v>
      </c>
      <c r="G44" s="32" t="s">
        <v>370</v>
      </c>
      <c r="H44" s="31"/>
    </row>
    <row r="45" spans="1:8" s="36" customFormat="1" ht="12">
      <c r="A45" s="31" t="s">
        <v>123</v>
      </c>
      <c r="B45" s="27" t="s">
        <v>23</v>
      </c>
      <c r="C45" s="28">
        <v>2210</v>
      </c>
      <c r="D45" s="29">
        <v>2700</v>
      </c>
      <c r="E45" s="35" t="s">
        <v>339</v>
      </c>
      <c r="F45" s="31" t="s">
        <v>307</v>
      </c>
      <c r="G45" s="32" t="s">
        <v>370</v>
      </c>
      <c r="H45" s="31"/>
    </row>
    <row r="46" spans="1:8" s="36" customFormat="1" ht="24">
      <c r="A46" s="43" t="s">
        <v>124</v>
      </c>
      <c r="B46" s="22" t="s">
        <v>536</v>
      </c>
      <c r="C46" s="18">
        <v>2210</v>
      </c>
      <c r="D46" s="38">
        <v>5090</v>
      </c>
      <c r="E46" s="39" t="s">
        <v>436</v>
      </c>
      <c r="F46" s="23" t="s">
        <v>307</v>
      </c>
      <c r="G46" s="40" t="s">
        <v>369</v>
      </c>
      <c r="H46" s="31"/>
    </row>
    <row r="47" spans="1:8" s="36" customFormat="1" ht="12">
      <c r="A47" s="31" t="s">
        <v>125</v>
      </c>
      <c r="B47" s="27" t="s">
        <v>199</v>
      </c>
      <c r="C47" s="28">
        <v>2210</v>
      </c>
      <c r="D47" s="29">
        <v>19200</v>
      </c>
      <c r="E47" s="35" t="s">
        <v>286</v>
      </c>
      <c r="F47" s="31" t="s">
        <v>307</v>
      </c>
      <c r="G47" s="32" t="s">
        <v>370</v>
      </c>
      <c r="H47" s="31"/>
    </row>
    <row r="48" spans="1:8" s="36" customFormat="1" ht="12">
      <c r="A48" s="31" t="s">
        <v>126</v>
      </c>
      <c r="B48" s="27" t="s">
        <v>24</v>
      </c>
      <c r="C48" s="28">
        <v>2210</v>
      </c>
      <c r="D48" s="29">
        <v>9600</v>
      </c>
      <c r="E48" s="35" t="s">
        <v>285</v>
      </c>
      <c r="F48" s="31" t="s">
        <v>307</v>
      </c>
      <c r="G48" s="32" t="s">
        <v>370</v>
      </c>
      <c r="H48" s="31"/>
    </row>
    <row r="49" spans="1:8" s="36" customFormat="1" ht="12">
      <c r="A49" s="31" t="s">
        <v>127</v>
      </c>
      <c r="B49" s="27" t="s">
        <v>25</v>
      </c>
      <c r="C49" s="28">
        <v>2210</v>
      </c>
      <c r="D49" s="29">
        <v>6000</v>
      </c>
      <c r="E49" s="35" t="s">
        <v>284</v>
      </c>
      <c r="F49" s="31" t="s">
        <v>307</v>
      </c>
      <c r="G49" s="32" t="s">
        <v>370</v>
      </c>
      <c r="H49" s="31"/>
    </row>
    <row r="50" spans="1:8" s="36" customFormat="1" ht="24">
      <c r="A50" s="31" t="s">
        <v>128</v>
      </c>
      <c r="B50" s="27" t="s">
        <v>26</v>
      </c>
      <c r="C50" s="28">
        <v>2210</v>
      </c>
      <c r="D50" s="29">
        <v>15671</v>
      </c>
      <c r="E50" s="35" t="s">
        <v>283</v>
      </c>
      <c r="F50" s="31" t="s">
        <v>307</v>
      </c>
      <c r="G50" s="32" t="s">
        <v>370</v>
      </c>
      <c r="H50" s="31"/>
    </row>
    <row r="51" spans="1:8" s="36" customFormat="1" ht="12">
      <c r="A51" s="31" t="s">
        <v>129</v>
      </c>
      <c r="B51" s="27" t="s">
        <v>32</v>
      </c>
      <c r="C51" s="28">
        <v>2210</v>
      </c>
      <c r="D51" s="29">
        <v>10920</v>
      </c>
      <c r="E51" s="30" t="s">
        <v>282</v>
      </c>
      <c r="F51" s="31" t="s">
        <v>307</v>
      </c>
      <c r="G51" s="32" t="s">
        <v>370</v>
      </c>
      <c r="H51" s="31"/>
    </row>
    <row r="52" spans="1:8" s="36" customFormat="1" ht="24">
      <c r="A52" s="31" t="s">
        <v>130</v>
      </c>
      <c r="B52" s="27" t="s">
        <v>33</v>
      </c>
      <c r="C52" s="28">
        <v>2210</v>
      </c>
      <c r="D52" s="29">
        <v>23250</v>
      </c>
      <c r="E52" s="30" t="s">
        <v>281</v>
      </c>
      <c r="F52" s="31" t="s">
        <v>307</v>
      </c>
      <c r="G52" s="32" t="s">
        <v>370</v>
      </c>
      <c r="H52" s="31"/>
    </row>
    <row r="53" spans="1:8" s="36" customFormat="1" ht="24">
      <c r="A53" s="31" t="s">
        <v>131</v>
      </c>
      <c r="B53" s="27" t="s">
        <v>34</v>
      </c>
      <c r="C53" s="28">
        <v>2210</v>
      </c>
      <c r="D53" s="29">
        <v>1790</v>
      </c>
      <c r="E53" s="35" t="s">
        <v>437</v>
      </c>
      <c r="F53" s="31" t="s">
        <v>307</v>
      </c>
      <c r="G53" s="32" t="s">
        <v>370</v>
      </c>
      <c r="H53" s="31"/>
    </row>
    <row r="54" spans="1:8" s="36" customFormat="1" ht="12">
      <c r="A54" s="31" t="s">
        <v>132</v>
      </c>
      <c r="B54" s="27" t="s">
        <v>71</v>
      </c>
      <c r="C54" s="28">
        <v>2210</v>
      </c>
      <c r="D54" s="29">
        <v>11940</v>
      </c>
      <c r="E54" s="35" t="s">
        <v>280</v>
      </c>
      <c r="F54" s="31" t="s">
        <v>307</v>
      </c>
      <c r="G54" s="32" t="s">
        <v>370</v>
      </c>
      <c r="H54" s="31"/>
    </row>
    <row r="55" spans="1:8" s="36" customFormat="1" ht="12">
      <c r="A55" s="31" t="s">
        <v>133</v>
      </c>
      <c r="B55" s="27" t="s">
        <v>35</v>
      </c>
      <c r="C55" s="28">
        <v>2210</v>
      </c>
      <c r="D55" s="29">
        <v>4950</v>
      </c>
      <c r="E55" s="35" t="s">
        <v>279</v>
      </c>
      <c r="F55" s="31" t="s">
        <v>307</v>
      </c>
      <c r="G55" s="32" t="s">
        <v>370</v>
      </c>
      <c r="H55" s="31"/>
    </row>
    <row r="56" spans="1:8" s="36" customFormat="1" ht="12">
      <c r="A56" s="31" t="s">
        <v>134</v>
      </c>
      <c r="B56" s="27" t="s">
        <v>31</v>
      </c>
      <c r="C56" s="28">
        <v>2210</v>
      </c>
      <c r="D56" s="29">
        <v>99060</v>
      </c>
      <c r="E56" s="30" t="s">
        <v>278</v>
      </c>
      <c r="F56" s="31" t="s">
        <v>307</v>
      </c>
      <c r="G56" s="32" t="s">
        <v>370</v>
      </c>
      <c r="H56" s="31"/>
    </row>
    <row r="57" spans="1:8" s="36" customFormat="1" ht="12">
      <c r="A57" s="31" t="s">
        <v>135</v>
      </c>
      <c r="B57" s="27" t="s">
        <v>14</v>
      </c>
      <c r="C57" s="28">
        <v>2210</v>
      </c>
      <c r="D57" s="29">
        <v>57000</v>
      </c>
      <c r="E57" s="35" t="s">
        <v>477</v>
      </c>
      <c r="F57" s="31" t="s">
        <v>307</v>
      </c>
      <c r="G57" s="32" t="s">
        <v>370</v>
      </c>
      <c r="H57" s="31"/>
    </row>
    <row r="58" spans="1:8" s="36" customFormat="1" ht="12">
      <c r="A58" s="31" t="s">
        <v>136</v>
      </c>
      <c r="B58" s="27" t="s">
        <v>30</v>
      </c>
      <c r="C58" s="28">
        <v>2210</v>
      </c>
      <c r="D58" s="29">
        <v>3747</v>
      </c>
      <c r="E58" s="35" t="s">
        <v>277</v>
      </c>
      <c r="F58" s="31" t="s">
        <v>307</v>
      </c>
      <c r="G58" s="32" t="s">
        <v>370</v>
      </c>
      <c r="H58" s="31"/>
    </row>
    <row r="59" spans="1:8" s="36" customFormat="1" ht="12">
      <c r="A59" s="31" t="s">
        <v>137</v>
      </c>
      <c r="B59" s="27" t="s">
        <v>16</v>
      </c>
      <c r="C59" s="28">
        <v>2210</v>
      </c>
      <c r="D59" s="29">
        <v>13600</v>
      </c>
      <c r="E59" s="35" t="s">
        <v>276</v>
      </c>
      <c r="F59" s="31" t="s">
        <v>307</v>
      </c>
      <c r="G59" s="32" t="s">
        <v>370</v>
      </c>
      <c r="H59" s="31"/>
    </row>
    <row r="60" spans="1:8" s="36" customFormat="1" ht="12">
      <c r="A60" s="31" t="s">
        <v>138</v>
      </c>
      <c r="B60" s="27" t="s">
        <v>28</v>
      </c>
      <c r="C60" s="28">
        <v>2210</v>
      </c>
      <c r="D60" s="29">
        <f>21000+11500</f>
        <v>32500</v>
      </c>
      <c r="E60" s="35" t="s">
        <v>467</v>
      </c>
      <c r="F60" s="31" t="s">
        <v>307</v>
      </c>
      <c r="G60" s="32" t="s">
        <v>370</v>
      </c>
      <c r="H60" s="31"/>
    </row>
    <row r="61" spans="1:8" s="36" customFormat="1" ht="24">
      <c r="A61" s="31" t="s">
        <v>139</v>
      </c>
      <c r="B61" s="27" t="s">
        <v>15</v>
      </c>
      <c r="C61" s="28">
        <v>2210</v>
      </c>
      <c r="D61" s="29">
        <v>36455</v>
      </c>
      <c r="E61" s="35" t="s">
        <v>275</v>
      </c>
      <c r="F61" s="31" t="s">
        <v>307</v>
      </c>
      <c r="G61" s="32" t="s">
        <v>370</v>
      </c>
      <c r="H61" s="31"/>
    </row>
    <row r="62" spans="1:8" s="36" customFormat="1" ht="24">
      <c r="A62" s="31" t="s">
        <v>140</v>
      </c>
      <c r="B62" s="27" t="s">
        <v>72</v>
      </c>
      <c r="C62" s="28">
        <v>2210</v>
      </c>
      <c r="D62" s="29">
        <f>99700-21003</f>
        <v>78697</v>
      </c>
      <c r="E62" s="30" t="s">
        <v>497</v>
      </c>
      <c r="F62" s="31" t="s">
        <v>307</v>
      </c>
      <c r="G62" s="32" t="s">
        <v>370</v>
      </c>
      <c r="H62" s="37" t="s">
        <v>518</v>
      </c>
    </row>
    <row r="63" spans="1:8" s="36" customFormat="1" ht="12">
      <c r="A63" s="31" t="s">
        <v>141</v>
      </c>
      <c r="B63" s="27" t="s">
        <v>82</v>
      </c>
      <c r="C63" s="28">
        <v>2210</v>
      </c>
      <c r="D63" s="29">
        <v>24000</v>
      </c>
      <c r="E63" s="35" t="s">
        <v>274</v>
      </c>
      <c r="F63" s="31" t="s">
        <v>307</v>
      </c>
      <c r="G63" s="32" t="s">
        <v>370</v>
      </c>
      <c r="H63" s="31"/>
    </row>
    <row r="64" spans="1:8" s="36" customFormat="1" ht="24">
      <c r="A64" s="34" t="s">
        <v>142</v>
      </c>
      <c r="B64" s="27" t="s">
        <v>37</v>
      </c>
      <c r="C64" s="28">
        <v>2210</v>
      </c>
      <c r="D64" s="29">
        <v>60500</v>
      </c>
      <c r="E64" s="35" t="s">
        <v>438</v>
      </c>
      <c r="F64" s="31" t="s">
        <v>307</v>
      </c>
      <c r="G64" s="32" t="s">
        <v>370</v>
      </c>
      <c r="H64" s="31"/>
    </row>
    <row r="65" spans="1:8" s="36" customFormat="1" ht="12">
      <c r="A65" s="34" t="s">
        <v>143</v>
      </c>
      <c r="B65" s="27" t="s">
        <v>83</v>
      </c>
      <c r="C65" s="28">
        <v>2210</v>
      </c>
      <c r="D65" s="29">
        <v>2459</v>
      </c>
      <c r="E65" s="35" t="s">
        <v>273</v>
      </c>
      <c r="F65" s="31" t="s">
        <v>307</v>
      </c>
      <c r="G65" s="32" t="s">
        <v>370</v>
      </c>
      <c r="H65" s="31"/>
    </row>
    <row r="66" spans="1:8" s="36" customFormat="1" ht="36">
      <c r="A66" s="34" t="s">
        <v>144</v>
      </c>
      <c r="B66" s="27" t="s">
        <v>84</v>
      </c>
      <c r="C66" s="28">
        <v>2210</v>
      </c>
      <c r="D66" s="29">
        <v>33600</v>
      </c>
      <c r="E66" s="35" t="s">
        <v>272</v>
      </c>
      <c r="F66" s="31" t="s">
        <v>307</v>
      </c>
      <c r="G66" s="32" t="s">
        <v>370</v>
      </c>
      <c r="H66" s="31"/>
    </row>
    <row r="67" spans="1:8" s="36" customFormat="1" ht="12">
      <c r="A67" s="34" t="s">
        <v>145</v>
      </c>
      <c r="B67" s="44" t="s">
        <v>85</v>
      </c>
      <c r="C67" s="28">
        <v>2210</v>
      </c>
      <c r="D67" s="29">
        <v>22000</v>
      </c>
      <c r="E67" s="35" t="s">
        <v>271</v>
      </c>
      <c r="F67" s="31" t="s">
        <v>307</v>
      </c>
      <c r="G67" s="32" t="s">
        <v>370</v>
      </c>
      <c r="H67" s="31"/>
    </row>
    <row r="68" spans="1:8" s="36" customFormat="1" ht="12">
      <c r="A68" s="26" t="s">
        <v>146</v>
      </c>
      <c r="B68" s="27" t="s">
        <v>76</v>
      </c>
      <c r="C68" s="28">
        <v>2210</v>
      </c>
      <c r="D68" s="29">
        <v>22500</v>
      </c>
      <c r="E68" s="35" t="s">
        <v>270</v>
      </c>
      <c r="F68" s="31" t="s">
        <v>307</v>
      </c>
      <c r="G68" s="32" t="s">
        <v>370</v>
      </c>
      <c r="H68" s="31"/>
    </row>
    <row r="69" spans="1:8" s="36" customFormat="1" ht="12">
      <c r="A69" s="34" t="s">
        <v>147</v>
      </c>
      <c r="B69" s="27" t="s">
        <v>195</v>
      </c>
      <c r="C69" s="28">
        <v>2210</v>
      </c>
      <c r="D69" s="29">
        <v>1125</v>
      </c>
      <c r="E69" s="35" t="s">
        <v>269</v>
      </c>
      <c r="F69" s="31" t="s">
        <v>307</v>
      </c>
      <c r="G69" s="32" t="s">
        <v>370</v>
      </c>
      <c r="H69" s="31"/>
    </row>
    <row r="70" spans="1:8" s="36" customFormat="1" ht="12">
      <c r="A70" s="34" t="s">
        <v>148</v>
      </c>
      <c r="B70" s="27" t="s">
        <v>86</v>
      </c>
      <c r="C70" s="28">
        <v>2210</v>
      </c>
      <c r="D70" s="29">
        <v>4800</v>
      </c>
      <c r="E70" s="35" t="s">
        <v>268</v>
      </c>
      <c r="F70" s="31" t="s">
        <v>307</v>
      </c>
      <c r="G70" s="32" t="s">
        <v>370</v>
      </c>
      <c r="H70" s="31"/>
    </row>
    <row r="71" spans="1:8" s="36" customFormat="1" ht="12">
      <c r="A71" s="34" t="s">
        <v>149</v>
      </c>
      <c r="B71" s="27" t="s">
        <v>87</v>
      </c>
      <c r="C71" s="28">
        <v>2210</v>
      </c>
      <c r="D71" s="29">
        <v>10</v>
      </c>
      <c r="E71" s="35" t="s">
        <v>267</v>
      </c>
      <c r="F71" s="31" t="s">
        <v>307</v>
      </c>
      <c r="G71" s="32" t="s">
        <v>370</v>
      </c>
      <c r="H71" s="31"/>
    </row>
    <row r="72" spans="1:8" s="36" customFormat="1" ht="12">
      <c r="A72" s="45" t="s">
        <v>150</v>
      </c>
      <c r="B72" s="22" t="s">
        <v>88</v>
      </c>
      <c r="C72" s="18">
        <v>2210</v>
      </c>
      <c r="D72" s="38">
        <v>350</v>
      </c>
      <c r="E72" s="39" t="s">
        <v>439</v>
      </c>
      <c r="F72" s="23" t="s">
        <v>307</v>
      </c>
      <c r="G72" s="40" t="s">
        <v>369</v>
      </c>
      <c r="H72" s="31"/>
    </row>
    <row r="73" spans="1:8" s="36" customFormat="1" ht="12">
      <c r="A73" s="34" t="s">
        <v>150</v>
      </c>
      <c r="B73" s="27" t="s">
        <v>88</v>
      </c>
      <c r="C73" s="28">
        <v>2210</v>
      </c>
      <c r="D73" s="29">
        <v>610</v>
      </c>
      <c r="E73" s="35" t="s">
        <v>482</v>
      </c>
      <c r="F73" s="31" t="s">
        <v>307</v>
      </c>
      <c r="G73" s="32" t="s">
        <v>370</v>
      </c>
      <c r="H73" s="31"/>
    </row>
    <row r="74" spans="1:8" s="33" customFormat="1" ht="12">
      <c r="A74" s="34" t="s">
        <v>151</v>
      </c>
      <c r="B74" s="27" t="s">
        <v>89</v>
      </c>
      <c r="C74" s="28">
        <v>2210</v>
      </c>
      <c r="D74" s="29">
        <v>1900</v>
      </c>
      <c r="E74" s="35" t="s">
        <v>266</v>
      </c>
      <c r="F74" s="31" t="s">
        <v>307</v>
      </c>
      <c r="G74" s="32" t="s">
        <v>370</v>
      </c>
      <c r="H74" s="46"/>
    </row>
    <row r="75" spans="1:8" s="33" customFormat="1" ht="12">
      <c r="A75" s="34" t="s">
        <v>152</v>
      </c>
      <c r="B75" s="27" t="s">
        <v>90</v>
      </c>
      <c r="C75" s="28">
        <v>2210</v>
      </c>
      <c r="D75" s="29">
        <v>1344</v>
      </c>
      <c r="E75" s="35" t="s">
        <v>265</v>
      </c>
      <c r="F75" s="31" t="s">
        <v>307</v>
      </c>
      <c r="G75" s="32" t="s">
        <v>370</v>
      </c>
      <c r="H75" s="46"/>
    </row>
    <row r="76" spans="1:8" s="33" customFormat="1" ht="12">
      <c r="A76" s="34" t="s">
        <v>153</v>
      </c>
      <c r="B76" s="27" t="s">
        <v>93</v>
      </c>
      <c r="C76" s="28">
        <v>2210</v>
      </c>
      <c r="D76" s="29">
        <v>20400</v>
      </c>
      <c r="E76" s="35" t="s">
        <v>264</v>
      </c>
      <c r="F76" s="31" t="s">
        <v>307</v>
      </c>
      <c r="G76" s="32" t="s">
        <v>370</v>
      </c>
      <c r="H76" s="46"/>
    </row>
    <row r="77" spans="1:8" s="47" customFormat="1" ht="24">
      <c r="A77" s="34" t="s">
        <v>154</v>
      </c>
      <c r="B77" s="27" t="s">
        <v>91</v>
      </c>
      <c r="C77" s="28">
        <v>2210</v>
      </c>
      <c r="D77" s="29">
        <v>1500</v>
      </c>
      <c r="E77" s="35" t="s">
        <v>263</v>
      </c>
      <c r="F77" s="31" t="s">
        <v>307</v>
      </c>
      <c r="G77" s="32" t="s">
        <v>370</v>
      </c>
      <c r="H77" s="24"/>
    </row>
    <row r="78" spans="1:8" s="47" customFormat="1" ht="12">
      <c r="A78" s="34" t="s">
        <v>155</v>
      </c>
      <c r="B78" s="27" t="s">
        <v>92</v>
      </c>
      <c r="C78" s="28">
        <v>2210</v>
      </c>
      <c r="D78" s="29">
        <v>19800</v>
      </c>
      <c r="E78" s="35" t="s">
        <v>262</v>
      </c>
      <c r="F78" s="31" t="s">
        <v>307</v>
      </c>
      <c r="G78" s="32" t="s">
        <v>370</v>
      </c>
      <c r="H78" s="24"/>
    </row>
    <row r="79" spans="1:8" s="47" customFormat="1" ht="12">
      <c r="A79" s="34" t="s">
        <v>202</v>
      </c>
      <c r="B79" s="27" t="s">
        <v>216</v>
      </c>
      <c r="C79" s="28">
        <v>2210</v>
      </c>
      <c r="D79" s="29">
        <v>0</v>
      </c>
      <c r="E79" s="35" t="s">
        <v>261</v>
      </c>
      <c r="F79" s="31" t="s">
        <v>307</v>
      </c>
      <c r="G79" s="32" t="s">
        <v>370</v>
      </c>
      <c r="H79" s="24"/>
    </row>
    <row r="80" spans="1:8" s="47" customFormat="1" ht="12">
      <c r="A80" s="34" t="s">
        <v>203</v>
      </c>
      <c r="B80" s="27" t="s">
        <v>217</v>
      </c>
      <c r="C80" s="28">
        <v>2210</v>
      </c>
      <c r="D80" s="29">
        <v>420</v>
      </c>
      <c r="E80" s="35" t="s">
        <v>260</v>
      </c>
      <c r="F80" s="31" t="s">
        <v>307</v>
      </c>
      <c r="G80" s="32" t="s">
        <v>370</v>
      </c>
      <c r="H80" s="24"/>
    </row>
    <row r="81" spans="1:8" s="47" customFormat="1" ht="24">
      <c r="A81" s="34" t="s">
        <v>204</v>
      </c>
      <c r="B81" s="27" t="s">
        <v>218</v>
      </c>
      <c r="C81" s="28">
        <v>2210</v>
      </c>
      <c r="D81" s="29">
        <v>960</v>
      </c>
      <c r="E81" s="35" t="s">
        <v>259</v>
      </c>
      <c r="F81" s="31" t="s">
        <v>307</v>
      </c>
      <c r="G81" s="32" t="s">
        <v>370</v>
      </c>
      <c r="H81" s="24"/>
    </row>
    <row r="82" spans="1:8" s="47" customFormat="1" ht="12">
      <c r="A82" s="34" t="s">
        <v>205</v>
      </c>
      <c r="B82" s="27" t="s">
        <v>219</v>
      </c>
      <c r="C82" s="28">
        <v>2210</v>
      </c>
      <c r="D82" s="29">
        <v>760</v>
      </c>
      <c r="E82" s="35" t="s">
        <v>258</v>
      </c>
      <c r="F82" s="31" t="s">
        <v>307</v>
      </c>
      <c r="G82" s="32" t="s">
        <v>370</v>
      </c>
      <c r="H82" s="24"/>
    </row>
    <row r="83" spans="1:8" s="47" customFormat="1" ht="12">
      <c r="A83" s="34" t="s">
        <v>206</v>
      </c>
      <c r="B83" s="27" t="s">
        <v>220</v>
      </c>
      <c r="C83" s="28">
        <v>2210</v>
      </c>
      <c r="D83" s="29">
        <v>9750</v>
      </c>
      <c r="E83" s="35" t="s">
        <v>257</v>
      </c>
      <c r="F83" s="31" t="s">
        <v>307</v>
      </c>
      <c r="G83" s="32" t="s">
        <v>370</v>
      </c>
      <c r="H83" s="24"/>
    </row>
    <row r="84" spans="1:8" s="47" customFormat="1" ht="12">
      <c r="A84" s="34" t="s">
        <v>207</v>
      </c>
      <c r="B84" s="27" t="s">
        <v>221</v>
      </c>
      <c r="C84" s="28">
        <v>2210</v>
      </c>
      <c r="D84" s="29">
        <v>15000</v>
      </c>
      <c r="E84" s="35" t="s">
        <v>256</v>
      </c>
      <c r="F84" s="31" t="s">
        <v>307</v>
      </c>
      <c r="G84" s="32" t="s">
        <v>370</v>
      </c>
      <c r="H84" s="24"/>
    </row>
    <row r="85" spans="1:8" s="47" customFormat="1" ht="12">
      <c r="A85" s="34" t="s">
        <v>208</v>
      </c>
      <c r="B85" s="27" t="s">
        <v>222</v>
      </c>
      <c r="C85" s="28">
        <v>2210</v>
      </c>
      <c r="D85" s="29">
        <v>5730</v>
      </c>
      <c r="E85" s="35" t="s">
        <v>255</v>
      </c>
      <c r="F85" s="31" t="s">
        <v>307</v>
      </c>
      <c r="G85" s="32" t="s">
        <v>370</v>
      </c>
      <c r="H85" s="24"/>
    </row>
    <row r="86" spans="1:8" s="47" customFormat="1" ht="12">
      <c r="A86" s="34" t="s">
        <v>209</v>
      </c>
      <c r="B86" s="27" t="s">
        <v>223</v>
      </c>
      <c r="C86" s="28">
        <v>2210</v>
      </c>
      <c r="D86" s="29">
        <v>135</v>
      </c>
      <c r="E86" s="35" t="s">
        <v>254</v>
      </c>
      <c r="F86" s="31" t="s">
        <v>307</v>
      </c>
      <c r="G86" s="32" t="s">
        <v>370</v>
      </c>
      <c r="H86" s="24"/>
    </row>
    <row r="87" spans="1:8" s="47" customFormat="1" ht="24">
      <c r="A87" s="34" t="s">
        <v>210</v>
      </c>
      <c r="B87" s="27" t="s">
        <v>224</v>
      </c>
      <c r="C87" s="28">
        <v>2210</v>
      </c>
      <c r="D87" s="29">
        <v>1050</v>
      </c>
      <c r="E87" s="35" t="s">
        <v>253</v>
      </c>
      <c r="F87" s="31" t="s">
        <v>307</v>
      </c>
      <c r="G87" s="32" t="s">
        <v>370</v>
      </c>
      <c r="H87" s="24"/>
    </row>
    <row r="88" spans="1:8" s="47" customFormat="1" ht="24">
      <c r="A88" s="34" t="s">
        <v>210</v>
      </c>
      <c r="B88" s="27" t="s">
        <v>224</v>
      </c>
      <c r="C88" s="28">
        <v>2210</v>
      </c>
      <c r="D88" s="29">
        <v>420</v>
      </c>
      <c r="E88" s="35" t="s">
        <v>529</v>
      </c>
      <c r="F88" s="31" t="s">
        <v>307</v>
      </c>
      <c r="G88" s="32" t="s">
        <v>370</v>
      </c>
      <c r="H88" s="31" t="s">
        <v>528</v>
      </c>
    </row>
    <row r="89" spans="1:8" s="47" customFormat="1" ht="12">
      <c r="A89" s="34" t="s">
        <v>211</v>
      </c>
      <c r="B89" s="27" t="s">
        <v>225</v>
      </c>
      <c r="C89" s="28">
        <v>2210</v>
      </c>
      <c r="D89" s="29">
        <v>12500</v>
      </c>
      <c r="E89" s="35" t="s">
        <v>252</v>
      </c>
      <c r="F89" s="31" t="s">
        <v>307</v>
      </c>
      <c r="G89" s="32" t="s">
        <v>370</v>
      </c>
      <c r="H89" s="24"/>
    </row>
    <row r="90" spans="1:8" s="47" customFormat="1" ht="12">
      <c r="A90" s="34" t="s">
        <v>212</v>
      </c>
      <c r="B90" s="27" t="s">
        <v>226</v>
      </c>
      <c r="C90" s="28">
        <v>2210</v>
      </c>
      <c r="D90" s="29">
        <v>65</v>
      </c>
      <c r="E90" s="35" t="s">
        <v>251</v>
      </c>
      <c r="F90" s="31" t="s">
        <v>307</v>
      </c>
      <c r="G90" s="32" t="s">
        <v>370</v>
      </c>
      <c r="H90" s="24"/>
    </row>
    <row r="91" spans="1:8" s="47" customFormat="1" ht="12">
      <c r="A91" s="34" t="s">
        <v>213</v>
      </c>
      <c r="B91" s="27" t="s">
        <v>227</v>
      </c>
      <c r="C91" s="28">
        <v>2210</v>
      </c>
      <c r="D91" s="29">
        <v>33750</v>
      </c>
      <c r="E91" s="35" t="s">
        <v>250</v>
      </c>
      <c r="F91" s="31" t="s">
        <v>307</v>
      </c>
      <c r="G91" s="32" t="s">
        <v>370</v>
      </c>
      <c r="H91" s="24"/>
    </row>
    <row r="92" spans="1:8" s="47" customFormat="1" ht="12">
      <c r="A92" s="34" t="s">
        <v>214</v>
      </c>
      <c r="B92" s="48" t="s">
        <v>228</v>
      </c>
      <c r="C92" s="28">
        <v>2210</v>
      </c>
      <c r="D92" s="29">
        <v>2990</v>
      </c>
      <c r="E92" s="35" t="s">
        <v>249</v>
      </c>
      <c r="F92" s="31" t="s">
        <v>307</v>
      </c>
      <c r="G92" s="32" t="s">
        <v>370</v>
      </c>
      <c r="H92" s="24"/>
    </row>
    <row r="93" spans="1:8" s="47" customFormat="1" ht="24">
      <c r="A93" s="34" t="s">
        <v>215</v>
      </c>
      <c r="B93" s="27" t="s">
        <v>229</v>
      </c>
      <c r="C93" s="28">
        <v>2210</v>
      </c>
      <c r="D93" s="29">
        <v>12000</v>
      </c>
      <c r="E93" s="35" t="s">
        <v>248</v>
      </c>
      <c r="F93" s="31" t="s">
        <v>307</v>
      </c>
      <c r="G93" s="32" t="s">
        <v>370</v>
      </c>
      <c r="H93" s="24"/>
    </row>
    <row r="94" spans="1:8" s="47" customFormat="1" ht="12">
      <c r="A94" s="31" t="s">
        <v>182</v>
      </c>
      <c r="B94" s="44" t="s">
        <v>192</v>
      </c>
      <c r="C94" s="28">
        <v>2210</v>
      </c>
      <c r="D94" s="29">
        <f>54800+15000</f>
        <v>69800</v>
      </c>
      <c r="E94" s="35" t="s">
        <v>440</v>
      </c>
      <c r="F94" s="31" t="s">
        <v>307</v>
      </c>
      <c r="G94" s="32" t="s">
        <v>370</v>
      </c>
      <c r="H94" s="24"/>
    </row>
    <row r="95" spans="1:8" s="47" customFormat="1" ht="12">
      <c r="A95" s="31" t="s">
        <v>330</v>
      </c>
      <c r="B95" s="44" t="s">
        <v>332</v>
      </c>
      <c r="C95" s="28">
        <v>2210</v>
      </c>
      <c r="D95" s="29">
        <v>1400</v>
      </c>
      <c r="E95" s="35" t="s">
        <v>338</v>
      </c>
      <c r="F95" s="31" t="s">
        <v>307</v>
      </c>
      <c r="G95" s="32" t="s">
        <v>370</v>
      </c>
      <c r="H95" s="37"/>
    </row>
    <row r="96" spans="1:8" s="47" customFormat="1" ht="24">
      <c r="A96" s="31" t="s">
        <v>490</v>
      </c>
      <c r="B96" s="44" t="s">
        <v>535</v>
      </c>
      <c r="C96" s="28">
        <v>2210</v>
      </c>
      <c r="D96" s="29">
        <v>68850</v>
      </c>
      <c r="E96" s="35" t="s">
        <v>491</v>
      </c>
      <c r="F96" s="31" t="s">
        <v>307</v>
      </c>
      <c r="G96" s="32" t="s">
        <v>370</v>
      </c>
      <c r="H96" s="37" t="s">
        <v>492</v>
      </c>
    </row>
    <row r="97" spans="1:8" s="47" customFormat="1" ht="24">
      <c r="A97" s="31" t="s">
        <v>323</v>
      </c>
      <c r="B97" s="49" t="s">
        <v>346</v>
      </c>
      <c r="C97" s="28">
        <v>2210</v>
      </c>
      <c r="D97" s="29">
        <v>2000</v>
      </c>
      <c r="E97" s="35" t="s">
        <v>373</v>
      </c>
      <c r="F97" s="31" t="s">
        <v>307</v>
      </c>
      <c r="G97" s="32" t="s">
        <v>370</v>
      </c>
      <c r="H97" s="37"/>
    </row>
    <row r="98" spans="1:8" s="47" customFormat="1" ht="12">
      <c r="A98" s="50" t="s">
        <v>324</v>
      </c>
      <c r="B98" s="44" t="s">
        <v>331</v>
      </c>
      <c r="C98" s="28">
        <v>2210</v>
      </c>
      <c r="D98" s="29">
        <v>14420</v>
      </c>
      <c r="E98" s="35" t="s">
        <v>341</v>
      </c>
      <c r="F98" s="31" t="s">
        <v>307</v>
      </c>
      <c r="G98" s="32" t="s">
        <v>383</v>
      </c>
      <c r="H98" s="37"/>
    </row>
    <row r="99" spans="1:8" s="47" customFormat="1" ht="24">
      <c r="A99" s="50" t="s">
        <v>324</v>
      </c>
      <c r="B99" s="44" t="s">
        <v>331</v>
      </c>
      <c r="C99" s="28">
        <v>2210</v>
      </c>
      <c r="D99" s="29">
        <v>7629.5</v>
      </c>
      <c r="E99" s="35" t="s">
        <v>522</v>
      </c>
      <c r="F99" s="31" t="s">
        <v>307</v>
      </c>
      <c r="G99" s="32" t="s">
        <v>383</v>
      </c>
      <c r="H99" s="37" t="s">
        <v>518</v>
      </c>
    </row>
    <row r="100" spans="1:8" s="47" customFormat="1" ht="36">
      <c r="A100" s="31" t="s">
        <v>325</v>
      </c>
      <c r="B100" s="27" t="s">
        <v>333</v>
      </c>
      <c r="C100" s="28">
        <v>2210</v>
      </c>
      <c r="D100" s="29">
        <v>1800</v>
      </c>
      <c r="E100" s="35" t="s">
        <v>342</v>
      </c>
      <c r="F100" s="31" t="s">
        <v>307</v>
      </c>
      <c r="G100" s="32" t="s">
        <v>383</v>
      </c>
      <c r="H100" s="37"/>
    </row>
    <row r="101" spans="1:8" s="47" customFormat="1" ht="24">
      <c r="A101" s="31" t="s">
        <v>326</v>
      </c>
      <c r="B101" s="44" t="s">
        <v>334</v>
      </c>
      <c r="C101" s="28">
        <v>2210</v>
      </c>
      <c r="D101" s="29">
        <v>34500</v>
      </c>
      <c r="E101" s="35" t="s">
        <v>343</v>
      </c>
      <c r="F101" s="31" t="s">
        <v>307</v>
      </c>
      <c r="G101" s="32" t="s">
        <v>383</v>
      </c>
      <c r="H101" s="37"/>
    </row>
    <row r="102" spans="1:8" s="47" customFormat="1" ht="12">
      <c r="A102" s="31" t="s">
        <v>327</v>
      </c>
      <c r="B102" s="44" t="s">
        <v>335</v>
      </c>
      <c r="C102" s="28">
        <v>2210</v>
      </c>
      <c r="D102" s="29">
        <v>13000</v>
      </c>
      <c r="E102" s="35" t="s">
        <v>344</v>
      </c>
      <c r="F102" s="31" t="s">
        <v>307</v>
      </c>
      <c r="G102" s="32" t="s">
        <v>383</v>
      </c>
      <c r="H102" s="37"/>
    </row>
    <row r="103" spans="1:8" s="47" customFormat="1" ht="12">
      <c r="A103" s="31" t="s">
        <v>328</v>
      </c>
      <c r="B103" s="44" t="s">
        <v>336</v>
      </c>
      <c r="C103" s="28">
        <v>2210</v>
      </c>
      <c r="D103" s="29">
        <v>4500</v>
      </c>
      <c r="E103" s="30" t="s">
        <v>345</v>
      </c>
      <c r="F103" s="31" t="s">
        <v>307</v>
      </c>
      <c r="G103" s="32" t="s">
        <v>383</v>
      </c>
      <c r="H103" s="37"/>
    </row>
    <row r="104" spans="1:8" s="47" customFormat="1" ht="12">
      <c r="A104" s="31" t="s">
        <v>329</v>
      </c>
      <c r="B104" s="44" t="s">
        <v>337</v>
      </c>
      <c r="C104" s="28">
        <v>2210</v>
      </c>
      <c r="D104" s="29">
        <v>99900</v>
      </c>
      <c r="E104" s="35" t="s">
        <v>464</v>
      </c>
      <c r="F104" s="31" t="s">
        <v>307</v>
      </c>
      <c r="G104" s="32" t="s">
        <v>383</v>
      </c>
      <c r="H104" s="37"/>
    </row>
    <row r="105" spans="1:8" s="47" customFormat="1" ht="24">
      <c r="A105" s="31" t="s">
        <v>493</v>
      </c>
      <c r="B105" s="44" t="s">
        <v>494</v>
      </c>
      <c r="C105" s="28">
        <v>2210</v>
      </c>
      <c r="D105" s="29">
        <v>11568</v>
      </c>
      <c r="E105" s="35" t="s">
        <v>499</v>
      </c>
      <c r="F105" s="31" t="s">
        <v>307</v>
      </c>
      <c r="G105" s="32" t="s">
        <v>383</v>
      </c>
      <c r="H105" s="37" t="s">
        <v>518</v>
      </c>
    </row>
    <row r="106" spans="1:8" s="47" customFormat="1" ht="24">
      <c r="A106" s="51"/>
      <c r="B106" s="52" t="s">
        <v>506</v>
      </c>
      <c r="C106" s="31"/>
      <c r="D106" s="53">
        <f>SUM(D7:D105)</f>
        <v>2061224.5</v>
      </c>
      <c r="E106" s="54" t="s">
        <v>501</v>
      </c>
      <c r="F106" s="31"/>
      <c r="G106" s="32"/>
      <c r="H106" s="37"/>
    </row>
    <row r="107" spans="1:8" s="47" customFormat="1" ht="12">
      <c r="A107" s="45" t="s">
        <v>196</v>
      </c>
      <c r="B107" s="40" t="s">
        <v>78</v>
      </c>
      <c r="C107" s="18">
        <v>2220</v>
      </c>
      <c r="D107" s="55">
        <v>4492.8</v>
      </c>
      <c r="E107" s="56" t="s">
        <v>500</v>
      </c>
      <c r="F107" s="23" t="s">
        <v>307</v>
      </c>
      <c r="G107" s="40" t="s">
        <v>369</v>
      </c>
      <c r="H107" s="37"/>
    </row>
    <row r="108" spans="1:8" s="47" customFormat="1" ht="12">
      <c r="A108" s="45" t="s">
        <v>196</v>
      </c>
      <c r="B108" s="32" t="s">
        <v>78</v>
      </c>
      <c r="C108" s="28">
        <v>2220</v>
      </c>
      <c r="D108" s="29">
        <f>15507.2-5337.73</f>
        <v>10169.470000000001</v>
      </c>
      <c r="E108" s="35" t="s">
        <v>441</v>
      </c>
      <c r="F108" s="31" t="s">
        <v>307</v>
      </c>
      <c r="G108" s="32" t="s">
        <v>370</v>
      </c>
      <c r="H108" s="37"/>
    </row>
    <row r="109" spans="1:8" s="47" customFormat="1" ht="24">
      <c r="A109" s="45" t="s">
        <v>157</v>
      </c>
      <c r="B109" s="57" t="s">
        <v>49</v>
      </c>
      <c r="C109" s="18">
        <v>2220</v>
      </c>
      <c r="D109" s="38">
        <v>3788.56</v>
      </c>
      <c r="E109" s="39" t="s">
        <v>377</v>
      </c>
      <c r="F109" s="23" t="s">
        <v>307</v>
      </c>
      <c r="G109" s="40" t="s">
        <v>369</v>
      </c>
      <c r="H109" s="37"/>
    </row>
    <row r="110" spans="1:8" s="47" customFormat="1" ht="24">
      <c r="A110" s="34" t="s">
        <v>157</v>
      </c>
      <c r="B110" s="58" t="s">
        <v>49</v>
      </c>
      <c r="C110" s="28">
        <v>2220</v>
      </c>
      <c r="D110" s="29">
        <v>27552.17</v>
      </c>
      <c r="E110" s="30" t="s">
        <v>502</v>
      </c>
      <c r="F110" s="31" t="s">
        <v>307</v>
      </c>
      <c r="G110" s="32" t="s">
        <v>370</v>
      </c>
      <c r="H110" s="37" t="s">
        <v>495</v>
      </c>
    </row>
    <row r="111" spans="1:8" s="47" customFormat="1" ht="24">
      <c r="A111" s="34" t="s">
        <v>157</v>
      </c>
      <c r="B111" s="58" t="s">
        <v>49</v>
      </c>
      <c r="C111" s="28">
        <v>2220</v>
      </c>
      <c r="D111" s="29">
        <v>67659.27</v>
      </c>
      <c r="E111" s="30" t="s">
        <v>503</v>
      </c>
      <c r="F111" s="31" t="s">
        <v>307</v>
      </c>
      <c r="G111" s="32" t="s">
        <v>370</v>
      </c>
      <c r="H111" s="37" t="s">
        <v>496</v>
      </c>
    </row>
    <row r="112" spans="1:8" s="47" customFormat="1" ht="12">
      <c r="A112" s="34" t="s">
        <v>310</v>
      </c>
      <c r="B112" s="27" t="s">
        <v>311</v>
      </c>
      <c r="C112" s="28">
        <v>2220</v>
      </c>
      <c r="D112" s="29">
        <v>70000</v>
      </c>
      <c r="E112" s="35" t="s">
        <v>317</v>
      </c>
      <c r="F112" s="31" t="s">
        <v>307</v>
      </c>
      <c r="G112" s="32" t="s">
        <v>370</v>
      </c>
      <c r="H112" s="37"/>
    </row>
    <row r="113" spans="1:8" s="47" customFormat="1" ht="36">
      <c r="A113" s="34" t="s">
        <v>110</v>
      </c>
      <c r="B113" s="27" t="s">
        <v>62</v>
      </c>
      <c r="C113" s="28">
        <v>2220</v>
      </c>
      <c r="D113" s="29">
        <v>102825.25</v>
      </c>
      <c r="E113" s="35" t="s">
        <v>362</v>
      </c>
      <c r="F113" s="31" t="s">
        <v>307</v>
      </c>
      <c r="G113" s="32" t="s">
        <v>370</v>
      </c>
      <c r="H113" s="59" t="s">
        <v>367</v>
      </c>
    </row>
    <row r="114" spans="1:8" s="47" customFormat="1" ht="36">
      <c r="A114" s="34" t="s">
        <v>312</v>
      </c>
      <c r="B114" s="58" t="s">
        <v>313</v>
      </c>
      <c r="C114" s="28">
        <v>2220</v>
      </c>
      <c r="D114" s="29">
        <v>106571.4</v>
      </c>
      <c r="E114" s="35" t="s">
        <v>363</v>
      </c>
      <c r="F114" s="31" t="s">
        <v>307</v>
      </c>
      <c r="G114" s="32" t="s">
        <v>370</v>
      </c>
      <c r="H114" s="59" t="s">
        <v>483</v>
      </c>
    </row>
    <row r="115" spans="1:8" s="47" customFormat="1" ht="12">
      <c r="A115" s="34" t="s">
        <v>314</v>
      </c>
      <c r="B115" s="58" t="s">
        <v>315</v>
      </c>
      <c r="C115" s="28">
        <v>2220</v>
      </c>
      <c r="D115" s="29">
        <v>4900</v>
      </c>
      <c r="E115" s="35" t="s">
        <v>523</v>
      </c>
      <c r="F115" s="31" t="s">
        <v>307</v>
      </c>
      <c r="G115" s="32" t="s">
        <v>370</v>
      </c>
      <c r="H115" s="37"/>
    </row>
    <row r="116" spans="1:8" s="47" customFormat="1" ht="24">
      <c r="A116" s="34" t="s">
        <v>314</v>
      </c>
      <c r="B116" s="58" t="s">
        <v>315</v>
      </c>
      <c r="C116" s="28">
        <v>2220</v>
      </c>
      <c r="D116" s="29">
        <v>21003</v>
      </c>
      <c r="E116" s="35" t="s">
        <v>524</v>
      </c>
      <c r="F116" s="31" t="s">
        <v>307</v>
      </c>
      <c r="G116" s="32" t="s">
        <v>370</v>
      </c>
      <c r="H116" s="37" t="s">
        <v>518</v>
      </c>
    </row>
    <row r="117" spans="1:8" s="47" customFormat="1" ht="12">
      <c r="A117" s="34" t="s">
        <v>143</v>
      </c>
      <c r="B117" s="27" t="s">
        <v>83</v>
      </c>
      <c r="C117" s="28">
        <v>2220</v>
      </c>
      <c r="D117" s="29">
        <v>95100</v>
      </c>
      <c r="E117" s="35" t="s">
        <v>498</v>
      </c>
      <c r="F117" s="31" t="s">
        <v>307</v>
      </c>
      <c r="G117" s="32" t="s">
        <v>370</v>
      </c>
      <c r="H117" s="24"/>
    </row>
    <row r="118" spans="1:8" s="47" customFormat="1" ht="60">
      <c r="A118" s="34" t="s">
        <v>318</v>
      </c>
      <c r="B118" s="58" t="s">
        <v>316</v>
      </c>
      <c r="C118" s="28">
        <v>2220</v>
      </c>
      <c r="D118" s="29">
        <v>46220.79</v>
      </c>
      <c r="E118" s="35" t="s">
        <v>319</v>
      </c>
      <c r="F118" s="31" t="s">
        <v>307</v>
      </c>
      <c r="G118" s="32" t="s">
        <v>370</v>
      </c>
      <c r="H118" s="24"/>
    </row>
    <row r="119" spans="1:8" s="47" customFormat="1" ht="24">
      <c r="A119" s="34" t="s">
        <v>350</v>
      </c>
      <c r="B119" s="58" t="s">
        <v>351</v>
      </c>
      <c r="C119" s="28">
        <v>2220</v>
      </c>
      <c r="D119" s="29">
        <v>89991.9</v>
      </c>
      <c r="E119" s="35" t="s">
        <v>442</v>
      </c>
      <c r="F119" s="31" t="s">
        <v>307</v>
      </c>
      <c r="G119" s="32" t="s">
        <v>370</v>
      </c>
      <c r="H119" s="59"/>
    </row>
    <row r="120" spans="1:8" s="47" customFormat="1" ht="36">
      <c r="A120" s="34" t="s">
        <v>353</v>
      </c>
      <c r="B120" s="58" t="s">
        <v>352</v>
      </c>
      <c r="C120" s="28">
        <v>2220</v>
      </c>
      <c r="D120" s="29">
        <v>117480</v>
      </c>
      <c r="E120" s="35" t="s">
        <v>364</v>
      </c>
      <c r="F120" s="31" t="s">
        <v>307</v>
      </c>
      <c r="G120" s="32" t="s">
        <v>370</v>
      </c>
      <c r="H120" s="59" t="s">
        <v>368</v>
      </c>
    </row>
    <row r="121" spans="1:8" s="47" customFormat="1" ht="36">
      <c r="A121" s="34" t="s">
        <v>355</v>
      </c>
      <c r="B121" s="58" t="s">
        <v>354</v>
      </c>
      <c r="C121" s="28">
        <v>2220</v>
      </c>
      <c r="D121" s="29">
        <v>106890</v>
      </c>
      <c r="E121" s="35" t="s">
        <v>468</v>
      </c>
      <c r="F121" s="31" t="s">
        <v>307</v>
      </c>
      <c r="G121" s="32" t="s">
        <v>370</v>
      </c>
      <c r="H121" s="59" t="s">
        <v>484</v>
      </c>
    </row>
    <row r="122" spans="1:8" s="47" customFormat="1" ht="36">
      <c r="A122" s="31" t="s">
        <v>356</v>
      </c>
      <c r="B122" s="27" t="s">
        <v>357</v>
      </c>
      <c r="C122" s="28">
        <v>2220</v>
      </c>
      <c r="D122" s="29">
        <v>106889.5</v>
      </c>
      <c r="E122" s="35" t="s">
        <v>469</v>
      </c>
      <c r="F122" s="31" t="s">
        <v>307</v>
      </c>
      <c r="G122" s="32" t="s">
        <v>370</v>
      </c>
      <c r="H122" s="59" t="s">
        <v>485</v>
      </c>
    </row>
    <row r="123" spans="1:8" s="47" customFormat="1" ht="24">
      <c r="A123" s="31" t="s">
        <v>358</v>
      </c>
      <c r="B123" s="27" t="s">
        <v>359</v>
      </c>
      <c r="C123" s="28">
        <v>2220</v>
      </c>
      <c r="D123" s="29">
        <v>20658.3</v>
      </c>
      <c r="E123" s="35" t="s">
        <v>365</v>
      </c>
      <c r="F123" s="31" t="s">
        <v>307</v>
      </c>
      <c r="G123" s="32" t="s">
        <v>370</v>
      </c>
      <c r="H123" s="24"/>
    </row>
    <row r="124" spans="1:8" s="47" customFormat="1" ht="12">
      <c r="A124" s="31" t="s">
        <v>360</v>
      </c>
      <c r="B124" s="27" t="s">
        <v>361</v>
      </c>
      <c r="C124" s="28">
        <v>2220</v>
      </c>
      <c r="D124" s="29">
        <v>19308.95</v>
      </c>
      <c r="E124" s="35" t="s">
        <v>504</v>
      </c>
      <c r="F124" s="31" t="s">
        <v>307</v>
      </c>
      <c r="G124" s="32" t="s">
        <v>370</v>
      </c>
      <c r="H124" s="24"/>
    </row>
    <row r="125" spans="1:8" s="47" customFormat="1" ht="12">
      <c r="A125" s="34" t="s">
        <v>107</v>
      </c>
      <c r="B125" s="58" t="s">
        <v>81</v>
      </c>
      <c r="C125" s="28">
        <v>2220</v>
      </c>
      <c r="D125" s="29">
        <v>29060.48</v>
      </c>
      <c r="E125" s="35" t="s">
        <v>366</v>
      </c>
      <c r="F125" s="31" t="s">
        <v>307</v>
      </c>
      <c r="G125" s="32" t="s">
        <v>370</v>
      </c>
      <c r="H125" s="24"/>
    </row>
    <row r="126" spans="1:8" s="47" customFormat="1" ht="24">
      <c r="A126" s="45" t="s">
        <v>375</v>
      </c>
      <c r="B126" s="57" t="s">
        <v>376</v>
      </c>
      <c r="C126" s="28">
        <v>2220</v>
      </c>
      <c r="D126" s="29">
        <v>5337.73</v>
      </c>
      <c r="E126" s="35" t="s">
        <v>398</v>
      </c>
      <c r="F126" s="31" t="s">
        <v>307</v>
      </c>
      <c r="G126" s="32" t="s">
        <v>370</v>
      </c>
      <c r="H126" s="24"/>
    </row>
    <row r="127" spans="1:8" s="47" customFormat="1" ht="24">
      <c r="A127" s="51"/>
      <c r="B127" s="52" t="s">
        <v>507</v>
      </c>
      <c r="C127" s="31"/>
      <c r="D127" s="53">
        <f>SUM(D107:D126)</f>
        <v>1055899.57</v>
      </c>
      <c r="E127" s="54" t="s">
        <v>505</v>
      </c>
      <c r="F127" s="31"/>
      <c r="G127" s="32"/>
      <c r="H127" s="24"/>
    </row>
    <row r="128" spans="1:8" s="47" customFormat="1" ht="24">
      <c r="A128" s="31" t="s">
        <v>161</v>
      </c>
      <c r="B128" s="44" t="s">
        <v>38</v>
      </c>
      <c r="C128" s="31">
        <v>2240</v>
      </c>
      <c r="D128" s="29">
        <v>2599.59</v>
      </c>
      <c r="E128" s="35" t="s">
        <v>443</v>
      </c>
      <c r="F128" s="31" t="s">
        <v>307</v>
      </c>
      <c r="G128" s="32" t="s">
        <v>379</v>
      </c>
      <c r="H128" s="24"/>
    </row>
    <row r="129" spans="1:8" s="47" customFormat="1" ht="24">
      <c r="A129" s="31" t="s">
        <v>161</v>
      </c>
      <c r="B129" s="44" t="s">
        <v>38</v>
      </c>
      <c r="C129" s="31">
        <v>2240</v>
      </c>
      <c r="D129" s="29">
        <f>15000-2599.59</f>
        <v>12400.41</v>
      </c>
      <c r="E129" s="35" t="s">
        <v>397</v>
      </c>
      <c r="F129" s="31" t="s">
        <v>307</v>
      </c>
      <c r="G129" s="32" t="s">
        <v>383</v>
      </c>
      <c r="H129" s="24"/>
    </row>
    <row r="130" spans="1:8" s="47" customFormat="1" ht="24">
      <c r="A130" s="31" t="s">
        <v>162</v>
      </c>
      <c r="B130" s="44" t="s">
        <v>77</v>
      </c>
      <c r="C130" s="31">
        <v>2240</v>
      </c>
      <c r="D130" s="29">
        <v>620.75</v>
      </c>
      <c r="E130" s="35" t="s">
        <v>519</v>
      </c>
      <c r="F130" s="31" t="s">
        <v>307</v>
      </c>
      <c r="G130" s="32" t="s">
        <v>379</v>
      </c>
      <c r="H130" s="24"/>
    </row>
    <row r="131" spans="1:8" s="47" customFormat="1" ht="24">
      <c r="A131" s="31" t="s">
        <v>162</v>
      </c>
      <c r="B131" s="44" t="s">
        <v>77</v>
      </c>
      <c r="C131" s="31">
        <v>2240</v>
      </c>
      <c r="D131" s="29">
        <f>7800-620.75</f>
        <v>7179.25</v>
      </c>
      <c r="E131" s="35" t="s">
        <v>423</v>
      </c>
      <c r="F131" s="31" t="s">
        <v>307</v>
      </c>
      <c r="G131" s="32" t="s">
        <v>383</v>
      </c>
      <c r="H131" s="24"/>
    </row>
    <row r="132" spans="1:8" s="47" customFormat="1" ht="12">
      <c r="A132" s="31" t="s">
        <v>163</v>
      </c>
      <c r="B132" s="27" t="s">
        <v>73</v>
      </c>
      <c r="C132" s="31">
        <v>2240</v>
      </c>
      <c r="D132" s="29">
        <f>4500+270+360+700</f>
        <v>5830</v>
      </c>
      <c r="E132" s="35" t="s">
        <v>247</v>
      </c>
      <c r="F132" s="31" t="s">
        <v>307</v>
      </c>
      <c r="G132" s="32" t="s">
        <v>383</v>
      </c>
      <c r="H132" s="24"/>
    </row>
    <row r="133" spans="1:8" s="47" customFormat="1" ht="12">
      <c r="A133" s="31" t="s">
        <v>164</v>
      </c>
      <c r="B133" s="44" t="s">
        <v>39</v>
      </c>
      <c r="C133" s="31">
        <v>2240</v>
      </c>
      <c r="D133" s="29">
        <v>1974.94</v>
      </c>
      <c r="E133" s="35" t="s">
        <v>387</v>
      </c>
      <c r="F133" s="31" t="s">
        <v>307</v>
      </c>
      <c r="G133" s="32" t="s">
        <v>379</v>
      </c>
      <c r="H133" s="24"/>
    </row>
    <row r="134" spans="1:8" s="47" customFormat="1" ht="24">
      <c r="A134" s="31" t="s">
        <v>164</v>
      </c>
      <c r="B134" s="44" t="s">
        <v>39</v>
      </c>
      <c r="C134" s="31">
        <v>2240</v>
      </c>
      <c r="D134" s="60">
        <f>99900-1974.94</f>
        <v>97925.06</v>
      </c>
      <c r="E134" s="35" t="s">
        <v>444</v>
      </c>
      <c r="F134" s="31" t="s">
        <v>307</v>
      </c>
      <c r="G134" s="32" t="s">
        <v>383</v>
      </c>
      <c r="H134" s="24"/>
    </row>
    <row r="135" spans="1:8" s="47" customFormat="1" ht="12">
      <c r="A135" s="31" t="s">
        <v>165</v>
      </c>
      <c r="B135" s="44" t="s">
        <v>17</v>
      </c>
      <c r="C135" s="31">
        <v>2240</v>
      </c>
      <c r="D135" s="60">
        <v>3330.13</v>
      </c>
      <c r="E135" s="35" t="s">
        <v>396</v>
      </c>
      <c r="F135" s="31" t="s">
        <v>307</v>
      </c>
      <c r="G135" s="32" t="s">
        <v>379</v>
      </c>
      <c r="H135" s="24"/>
    </row>
    <row r="136" spans="1:8" s="47" customFormat="1" ht="12">
      <c r="A136" s="31" t="s">
        <v>165</v>
      </c>
      <c r="B136" s="44" t="s">
        <v>17</v>
      </c>
      <c r="C136" s="31">
        <v>2240</v>
      </c>
      <c r="D136" s="60">
        <v>34148.19</v>
      </c>
      <c r="E136" s="30" t="s">
        <v>402</v>
      </c>
      <c r="F136" s="31" t="s">
        <v>307</v>
      </c>
      <c r="G136" s="32" t="s">
        <v>383</v>
      </c>
      <c r="H136" s="37"/>
    </row>
    <row r="137" spans="1:8" s="47" customFormat="1" ht="12">
      <c r="A137" s="31" t="s">
        <v>230</v>
      </c>
      <c r="B137" s="27" t="s">
        <v>231</v>
      </c>
      <c r="C137" s="31">
        <v>2240</v>
      </c>
      <c r="D137" s="29">
        <v>15000</v>
      </c>
      <c r="E137" s="30" t="s">
        <v>486</v>
      </c>
      <c r="F137" s="31" t="s">
        <v>307</v>
      </c>
      <c r="G137" s="32" t="s">
        <v>383</v>
      </c>
      <c r="H137" s="24"/>
    </row>
    <row r="138" spans="1:8" s="47" customFormat="1" ht="12">
      <c r="A138" s="31" t="s">
        <v>166</v>
      </c>
      <c r="B138" s="44" t="s">
        <v>40</v>
      </c>
      <c r="C138" s="31">
        <v>2240</v>
      </c>
      <c r="D138" s="29">
        <v>475</v>
      </c>
      <c r="E138" s="30" t="s">
        <v>388</v>
      </c>
      <c r="F138" s="31" t="s">
        <v>307</v>
      </c>
      <c r="G138" s="32" t="s">
        <v>379</v>
      </c>
      <c r="H138" s="24"/>
    </row>
    <row r="139" spans="1:8" s="47" customFormat="1" ht="24">
      <c r="A139" s="31" t="s">
        <v>166</v>
      </c>
      <c r="B139" s="44" t="s">
        <v>40</v>
      </c>
      <c r="C139" s="31">
        <v>2240</v>
      </c>
      <c r="D139" s="60">
        <f>40000-475</f>
        <v>39525</v>
      </c>
      <c r="E139" s="39" t="s">
        <v>389</v>
      </c>
      <c r="F139" s="31" t="s">
        <v>307</v>
      </c>
      <c r="G139" s="32" t="s">
        <v>383</v>
      </c>
      <c r="H139" s="24"/>
    </row>
    <row r="140" spans="1:8" s="47" customFormat="1" ht="12">
      <c r="A140" s="23" t="s">
        <v>167</v>
      </c>
      <c r="B140" s="61" t="s">
        <v>158</v>
      </c>
      <c r="C140" s="23">
        <v>2240</v>
      </c>
      <c r="D140" s="19">
        <v>10292.77</v>
      </c>
      <c r="E140" s="39" t="s">
        <v>445</v>
      </c>
      <c r="F140" s="23" t="s">
        <v>380</v>
      </c>
      <c r="G140" s="40" t="s">
        <v>379</v>
      </c>
      <c r="H140" s="24"/>
    </row>
    <row r="141" spans="1:8" s="47" customFormat="1" ht="12">
      <c r="A141" s="23" t="s">
        <v>167</v>
      </c>
      <c r="B141" s="61" t="s">
        <v>418</v>
      </c>
      <c r="C141" s="23">
        <v>2240</v>
      </c>
      <c r="D141" s="19">
        <v>738.15</v>
      </c>
      <c r="E141" s="39" t="s">
        <v>425</v>
      </c>
      <c r="F141" s="23" t="s">
        <v>380</v>
      </c>
      <c r="G141" s="40" t="s">
        <v>379</v>
      </c>
      <c r="H141" s="24"/>
    </row>
    <row r="142" spans="1:8" s="47" customFormat="1" ht="12">
      <c r="A142" s="31" t="s">
        <v>167</v>
      </c>
      <c r="B142" s="44" t="s">
        <v>158</v>
      </c>
      <c r="C142" s="31">
        <v>2240</v>
      </c>
      <c r="D142" s="60">
        <f>46320-10292.77-738.15</f>
        <v>35289.079999999994</v>
      </c>
      <c r="E142" s="39" t="s">
        <v>424</v>
      </c>
      <c r="F142" s="31" t="s">
        <v>307</v>
      </c>
      <c r="G142" s="32" t="s">
        <v>383</v>
      </c>
      <c r="H142" s="24"/>
    </row>
    <row r="143" spans="1:8" s="47" customFormat="1" ht="24">
      <c r="A143" s="23" t="s">
        <v>168</v>
      </c>
      <c r="B143" s="61" t="s">
        <v>74</v>
      </c>
      <c r="C143" s="23">
        <v>2240</v>
      </c>
      <c r="D143" s="19">
        <v>29700.45</v>
      </c>
      <c r="E143" s="39" t="s">
        <v>399</v>
      </c>
      <c r="F143" s="23" t="s">
        <v>380</v>
      </c>
      <c r="G143" s="40" t="s">
        <v>379</v>
      </c>
      <c r="H143" s="24"/>
    </row>
    <row r="144" spans="1:8" s="47" customFormat="1" ht="24">
      <c r="A144" s="31" t="s">
        <v>168</v>
      </c>
      <c r="B144" s="44" t="s">
        <v>74</v>
      </c>
      <c r="C144" s="31">
        <v>2240</v>
      </c>
      <c r="D144" s="60">
        <v>66132.66</v>
      </c>
      <c r="E144" s="62" t="s">
        <v>381</v>
      </c>
      <c r="F144" s="31" t="s">
        <v>307</v>
      </c>
      <c r="G144" s="32" t="s">
        <v>370</v>
      </c>
      <c r="H144" s="24"/>
    </row>
    <row r="145" spans="1:8" s="47" customFormat="1" ht="12">
      <c r="A145" s="31" t="s">
        <v>169</v>
      </c>
      <c r="B145" s="44" t="s">
        <v>41</v>
      </c>
      <c r="C145" s="31">
        <v>2240</v>
      </c>
      <c r="D145" s="60">
        <v>2666.14</v>
      </c>
      <c r="E145" s="62" t="s">
        <v>403</v>
      </c>
      <c r="F145" s="31" t="s">
        <v>307</v>
      </c>
      <c r="G145" s="40" t="s">
        <v>379</v>
      </c>
      <c r="H145" s="24"/>
    </row>
    <row r="146" spans="1:8" s="47" customFormat="1" ht="12">
      <c r="A146" s="31" t="s">
        <v>169</v>
      </c>
      <c r="B146" s="44" t="s">
        <v>41</v>
      </c>
      <c r="C146" s="31">
        <v>2240</v>
      </c>
      <c r="D146" s="60">
        <f>4800-2666.14</f>
        <v>2133.86</v>
      </c>
      <c r="E146" s="35" t="s">
        <v>404</v>
      </c>
      <c r="F146" s="31" t="s">
        <v>307</v>
      </c>
      <c r="G146" s="32" t="s">
        <v>383</v>
      </c>
      <c r="H146" s="24"/>
    </row>
    <row r="147" spans="1:8" s="47" customFormat="1" ht="12">
      <c r="A147" s="23" t="s">
        <v>194</v>
      </c>
      <c r="B147" s="61" t="s">
        <v>193</v>
      </c>
      <c r="C147" s="23">
        <v>2240</v>
      </c>
      <c r="D147" s="19">
        <v>14.4</v>
      </c>
      <c r="E147" s="39" t="s">
        <v>378</v>
      </c>
      <c r="F147" s="23" t="s">
        <v>307</v>
      </c>
      <c r="G147" s="40" t="s">
        <v>379</v>
      </c>
      <c r="H147" s="24"/>
    </row>
    <row r="148" spans="1:8" s="47" customFormat="1" ht="12">
      <c r="A148" s="31" t="s">
        <v>194</v>
      </c>
      <c r="B148" s="44" t="s">
        <v>193</v>
      </c>
      <c r="C148" s="31">
        <v>2240</v>
      </c>
      <c r="D148" s="60">
        <v>45.6</v>
      </c>
      <c r="E148" s="35" t="s">
        <v>487</v>
      </c>
      <c r="F148" s="31" t="s">
        <v>307</v>
      </c>
      <c r="G148" s="32" t="s">
        <v>370</v>
      </c>
      <c r="H148" s="24"/>
    </row>
    <row r="149" spans="1:8" s="47" customFormat="1" ht="24">
      <c r="A149" s="31" t="s">
        <v>170</v>
      </c>
      <c r="B149" s="44" t="s">
        <v>42</v>
      </c>
      <c r="C149" s="31">
        <v>2240</v>
      </c>
      <c r="D149" s="60">
        <v>7800</v>
      </c>
      <c r="E149" s="35" t="s">
        <v>246</v>
      </c>
      <c r="F149" s="31" t="s">
        <v>307</v>
      </c>
      <c r="G149" s="32" t="s">
        <v>383</v>
      </c>
      <c r="H149" s="24"/>
    </row>
    <row r="150" spans="1:8" s="47" customFormat="1" ht="24">
      <c r="A150" s="31" t="s">
        <v>347</v>
      </c>
      <c r="B150" s="44" t="s">
        <v>537</v>
      </c>
      <c r="C150" s="31">
        <v>2240</v>
      </c>
      <c r="D150" s="60">
        <v>146.85</v>
      </c>
      <c r="E150" s="35" t="s">
        <v>431</v>
      </c>
      <c r="F150" s="31" t="s">
        <v>307</v>
      </c>
      <c r="G150" s="40" t="s">
        <v>379</v>
      </c>
      <c r="H150" s="24"/>
    </row>
    <row r="151" spans="1:8" s="47" customFormat="1" ht="24">
      <c r="A151" s="31" t="s">
        <v>347</v>
      </c>
      <c r="B151" s="44" t="s">
        <v>537</v>
      </c>
      <c r="C151" s="31">
        <v>2240</v>
      </c>
      <c r="D151" s="60">
        <f>8500-146.85</f>
        <v>8353.15</v>
      </c>
      <c r="E151" s="35" t="s">
        <v>430</v>
      </c>
      <c r="F151" s="31" t="s">
        <v>307</v>
      </c>
      <c r="G151" s="32" t="s">
        <v>383</v>
      </c>
      <c r="H151" s="63"/>
    </row>
    <row r="152" spans="1:8" s="47" customFormat="1" ht="12">
      <c r="A152" s="23" t="s">
        <v>171</v>
      </c>
      <c r="B152" s="22" t="s">
        <v>75</v>
      </c>
      <c r="C152" s="23">
        <v>2240</v>
      </c>
      <c r="D152" s="19">
        <v>3099.73</v>
      </c>
      <c r="E152" s="39" t="s">
        <v>470</v>
      </c>
      <c r="F152" s="23" t="s">
        <v>307</v>
      </c>
      <c r="G152" s="40" t="s">
        <v>379</v>
      </c>
      <c r="H152" s="63"/>
    </row>
    <row r="153" spans="1:8" s="47" customFormat="1" ht="12">
      <c r="A153" s="31" t="s">
        <v>171</v>
      </c>
      <c r="B153" s="27" t="s">
        <v>75</v>
      </c>
      <c r="C153" s="31">
        <v>2240</v>
      </c>
      <c r="D153" s="60">
        <v>10999.19</v>
      </c>
      <c r="E153" s="35" t="s">
        <v>400</v>
      </c>
      <c r="F153" s="31" t="s">
        <v>307</v>
      </c>
      <c r="G153" s="32" t="s">
        <v>370</v>
      </c>
      <c r="H153" s="24"/>
    </row>
    <row r="154" spans="1:8" s="47" customFormat="1" ht="24">
      <c r="A154" s="31" t="s">
        <v>412</v>
      </c>
      <c r="B154" s="44" t="s">
        <v>415</v>
      </c>
      <c r="C154" s="31">
        <v>2240</v>
      </c>
      <c r="D154" s="60">
        <v>3600</v>
      </c>
      <c r="E154" s="35" t="s">
        <v>245</v>
      </c>
      <c r="F154" s="31" t="s">
        <v>307</v>
      </c>
      <c r="G154" s="32" t="s">
        <v>383</v>
      </c>
      <c r="H154" s="24"/>
    </row>
    <row r="155" spans="1:8" s="47" customFormat="1" ht="12">
      <c r="A155" s="31" t="s">
        <v>172</v>
      </c>
      <c r="B155" s="44" t="s">
        <v>80</v>
      </c>
      <c r="C155" s="31">
        <v>2240</v>
      </c>
      <c r="D155" s="60">
        <v>6000</v>
      </c>
      <c r="E155" s="30" t="s">
        <v>244</v>
      </c>
      <c r="F155" s="31" t="s">
        <v>307</v>
      </c>
      <c r="G155" s="32" t="s">
        <v>383</v>
      </c>
      <c r="H155" s="24"/>
    </row>
    <row r="156" spans="1:8" s="47" customFormat="1" ht="12">
      <c r="A156" s="31" t="s">
        <v>173</v>
      </c>
      <c r="B156" s="44" t="s">
        <v>43</v>
      </c>
      <c r="C156" s="31">
        <v>2240</v>
      </c>
      <c r="D156" s="60">
        <v>7476</v>
      </c>
      <c r="E156" s="35" t="s">
        <v>390</v>
      </c>
      <c r="F156" s="31" t="s">
        <v>307</v>
      </c>
      <c r="G156" s="40" t="s">
        <v>379</v>
      </c>
      <c r="H156" s="24"/>
    </row>
    <row r="157" spans="1:8" s="47" customFormat="1" ht="24">
      <c r="A157" s="31" t="s">
        <v>173</v>
      </c>
      <c r="B157" s="44" t="s">
        <v>43</v>
      </c>
      <c r="C157" s="31">
        <v>2240</v>
      </c>
      <c r="D157" s="60">
        <f>99900-7476</f>
        <v>92424</v>
      </c>
      <c r="E157" s="35" t="s">
        <v>391</v>
      </c>
      <c r="F157" s="31" t="s">
        <v>307</v>
      </c>
      <c r="G157" s="32" t="s">
        <v>370</v>
      </c>
      <c r="H157" s="24"/>
    </row>
    <row r="158" spans="1:8" s="47" customFormat="1" ht="24">
      <c r="A158" s="31" t="s">
        <v>385</v>
      </c>
      <c r="B158" s="44" t="s">
        <v>386</v>
      </c>
      <c r="C158" s="31">
        <v>2240</v>
      </c>
      <c r="D158" s="60">
        <f>500+640</f>
        <v>1140</v>
      </c>
      <c r="E158" s="35" t="s">
        <v>392</v>
      </c>
      <c r="F158" s="31" t="s">
        <v>307</v>
      </c>
      <c r="G158" s="40" t="s">
        <v>379</v>
      </c>
      <c r="H158" s="24"/>
    </row>
    <row r="159" spans="1:8" s="47" customFormat="1" ht="12">
      <c r="A159" s="31" t="s">
        <v>174</v>
      </c>
      <c r="B159" s="44" t="s">
        <v>44</v>
      </c>
      <c r="C159" s="31">
        <v>2240</v>
      </c>
      <c r="D159" s="60">
        <v>30000</v>
      </c>
      <c r="E159" s="30" t="s">
        <v>239</v>
      </c>
      <c r="F159" s="31" t="s">
        <v>307</v>
      </c>
      <c r="G159" s="32" t="s">
        <v>383</v>
      </c>
      <c r="H159" s="24"/>
    </row>
    <row r="160" spans="1:8" s="47" customFormat="1" ht="12">
      <c r="A160" s="31" t="s">
        <v>175</v>
      </c>
      <c r="B160" s="44" t="s">
        <v>45</v>
      </c>
      <c r="C160" s="31">
        <v>2240</v>
      </c>
      <c r="D160" s="60">
        <v>5000</v>
      </c>
      <c r="E160" s="35" t="s">
        <v>243</v>
      </c>
      <c r="F160" s="31" t="s">
        <v>307</v>
      </c>
      <c r="G160" s="32" t="s">
        <v>383</v>
      </c>
      <c r="H160" s="24"/>
    </row>
    <row r="161" spans="1:8" s="47" customFormat="1" ht="24">
      <c r="A161" s="23" t="s">
        <v>176</v>
      </c>
      <c r="B161" s="61" t="s">
        <v>46</v>
      </c>
      <c r="C161" s="23">
        <v>2240</v>
      </c>
      <c r="D161" s="19">
        <f>7900+525+288</f>
        <v>8713</v>
      </c>
      <c r="E161" s="39" t="s">
        <v>393</v>
      </c>
      <c r="F161" s="23" t="s">
        <v>380</v>
      </c>
      <c r="G161" s="40" t="s">
        <v>379</v>
      </c>
      <c r="H161" s="24"/>
    </row>
    <row r="162" spans="1:8" s="47" customFormat="1" ht="24">
      <c r="A162" s="31" t="s">
        <v>176</v>
      </c>
      <c r="B162" s="44" t="s">
        <v>46</v>
      </c>
      <c r="C162" s="31">
        <v>2240</v>
      </c>
      <c r="D162" s="60">
        <f>37500-8713</f>
        <v>28787</v>
      </c>
      <c r="E162" s="35" t="s">
        <v>465</v>
      </c>
      <c r="F162" s="31" t="s">
        <v>307</v>
      </c>
      <c r="G162" s="32" t="s">
        <v>383</v>
      </c>
      <c r="H162" s="24"/>
    </row>
    <row r="163" spans="1:8" s="47" customFormat="1" ht="24">
      <c r="A163" s="31" t="s">
        <v>177</v>
      </c>
      <c r="B163" s="44" t="s">
        <v>47</v>
      </c>
      <c r="C163" s="31">
        <v>2240</v>
      </c>
      <c r="D163" s="60">
        <v>7559.23</v>
      </c>
      <c r="E163" s="35" t="s">
        <v>394</v>
      </c>
      <c r="F163" s="31" t="s">
        <v>307</v>
      </c>
      <c r="G163" s="40" t="s">
        <v>379</v>
      </c>
      <c r="H163" s="24"/>
    </row>
    <row r="164" spans="1:8" s="47" customFormat="1" ht="24">
      <c r="A164" s="31" t="s">
        <v>177</v>
      </c>
      <c r="B164" s="44" t="s">
        <v>417</v>
      </c>
      <c r="C164" s="31">
        <v>2240</v>
      </c>
      <c r="D164" s="60">
        <v>1192.81</v>
      </c>
      <c r="E164" s="35" t="s">
        <v>422</v>
      </c>
      <c r="F164" s="31" t="s">
        <v>307</v>
      </c>
      <c r="G164" s="40" t="s">
        <v>379</v>
      </c>
      <c r="H164" s="24"/>
    </row>
    <row r="165" spans="1:8" s="47" customFormat="1" ht="24">
      <c r="A165" s="31" t="s">
        <v>177</v>
      </c>
      <c r="B165" s="44" t="s">
        <v>47</v>
      </c>
      <c r="C165" s="31">
        <v>2240</v>
      </c>
      <c r="D165" s="60">
        <f>34000-7559.23-1192.81</f>
        <v>25247.96</v>
      </c>
      <c r="E165" s="35" t="s">
        <v>421</v>
      </c>
      <c r="F165" s="31" t="s">
        <v>307</v>
      </c>
      <c r="G165" s="32" t="s">
        <v>383</v>
      </c>
      <c r="H165" s="24"/>
    </row>
    <row r="166" spans="1:8" s="47" customFormat="1" ht="24">
      <c r="A166" s="31" t="s">
        <v>178</v>
      </c>
      <c r="B166" s="44" t="s">
        <v>79</v>
      </c>
      <c r="C166" s="31">
        <v>2240</v>
      </c>
      <c r="D166" s="60">
        <f>94280-12683</f>
        <v>81597</v>
      </c>
      <c r="E166" s="35" t="s">
        <v>320</v>
      </c>
      <c r="F166" s="31" t="s">
        <v>307</v>
      </c>
      <c r="G166" s="32" t="s">
        <v>383</v>
      </c>
      <c r="H166" s="37"/>
    </row>
    <row r="167" spans="1:8" s="47" customFormat="1" ht="12">
      <c r="A167" s="23" t="s">
        <v>179</v>
      </c>
      <c r="B167" s="61" t="s">
        <v>48</v>
      </c>
      <c r="C167" s="23">
        <v>2240</v>
      </c>
      <c r="D167" s="19">
        <f>255+2248+2799.99+2500</f>
        <v>7802.99</v>
      </c>
      <c r="E167" s="39" t="s">
        <v>395</v>
      </c>
      <c r="F167" s="23" t="s">
        <v>380</v>
      </c>
      <c r="G167" s="40" t="s">
        <v>379</v>
      </c>
      <c r="H167" s="37"/>
    </row>
    <row r="168" spans="1:8" s="47" customFormat="1" ht="12">
      <c r="A168" s="31" t="s">
        <v>179</v>
      </c>
      <c r="B168" s="44" t="s">
        <v>48</v>
      </c>
      <c r="C168" s="31">
        <v>2240</v>
      </c>
      <c r="D168" s="60">
        <f>56400-7802.99</f>
        <v>48597.01</v>
      </c>
      <c r="E168" s="35" t="s">
        <v>446</v>
      </c>
      <c r="F168" s="31" t="s">
        <v>307</v>
      </c>
      <c r="G168" s="32" t="s">
        <v>383</v>
      </c>
      <c r="H168" s="24"/>
    </row>
    <row r="169" spans="1:8" s="47" customFormat="1" ht="24">
      <c r="A169" s="31" t="s">
        <v>180</v>
      </c>
      <c r="B169" s="44" t="s">
        <v>411</v>
      </c>
      <c r="C169" s="31">
        <v>2240</v>
      </c>
      <c r="D169" s="60">
        <v>96000</v>
      </c>
      <c r="E169" s="35" t="s">
        <v>242</v>
      </c>
      <c r="F169" s="31" t="s">
        <v>307</v>
      </c>
      <c r="G169" s="32" t="s">
        <v>383</v>
      </c>
      <c r="H169" s="24"/>
    </row>
    <row r="170" spans="1:8" s="47" customFormat="1" ht="24">
      <c r="A170" s="31" t="s">
        <v>181</v>
      </c>
      <c r="B170" s="44" t="s">
        <v>159</v>
      </c>
      <c r="C170" s="31">
        <v>2240</v>
      </c>
      <c r="D170" s="60">
        <v>99900</v>
      </c>
      <c r="E170" s="35" t="s">
        <v>241</v>
      </c>
      <c r="F170" s="31" t="s">
        <v>307</v>
      </c>
      <c r="G170" s="32" t="s">
        <v>383</v>
      </c>
      <c r="H170" s="24"/>
    </row>
    <row r="171" spans="1:8" s="47" customFormat="1" ht="24">
      <c r="A171" s="31" t="s">
        <v>232</v>
      </c>
      <c r="B171" s="27" t="s">
        <v>233</v>
      </c>
      <c r="C171" s="31">
        <v>2240</v>
      </c>
      <c r="D171" s="29">
        <v>80231.57</v>
      </c>
      <c r="E171" s="35" t="s">
        <v>401</v>
      </c>
      <c r="F171" s="31" t="s">
        <v>307</v>
      </c>
      <c r="G171" s="32" t="s">
        <v>370</v>
      </c>
      <c r="H171" s="24"/>
    </row>
    <row r="172" spans="1:8" s="47" customFormat="1" ht="12">
      <c r="A172" s="31" t="s">
        <v>234</v>
      </c>
      <c r="B172" s="27" t="s">
        <v>235</v>
      </c>
      <c r="C172" s="31">
        <v>2240</v>
      </c>
      <c r="D172" s="29">
        <f>63801.08</f>
        <v>63801.08</v>
      </c>
      <c r="E172" s="35" t="s">
        <v>521</v>
      </c>
      <c r="F172" s="31" t="s">
        <v>307</v>
      </c>
      <c r="G172" s="32" t="s">
        <v>370</v>
      </c>
      <c r="H172" s="37"/>
    </row>
    <row r="173" spans="1:8" s="47" customFormat="1" ht="24">
      <c r="A173" s="31" t="s">
        <v>183</v>
      </c>
      <c r="B173" s="44" t="s">
        <v>160</v>
      </c>
      <c r="C173" s="31">
        <v>2240</v>
      </c>
      <c r="D173" s="29">
        <v>2</v>
      </c>
      <c r="E173" s="30" t="s">
        <v>420</v>
      </c>
      <c r="F173" s="31" t="s">
        <v>307</v>
      </c>
      <c r="G173" s="40" t="s">
        <v>379</v>
      </c>
      <c r="H173" s="63"/>
    </row>
    <row r="174" spans="1:8" s="47" customFormat="1" ht="24">
      <c r="A174" s="31" t="s">
        <v>183</v>
      </c>
      <c r="B174" s="44" t="s">
        <v>160</v>
      </c>
      <c r="C174" s="31">
        <v>2240</v>
      </c>
      <c r="D174" s="60">
        <v>8</v>
      </c>
      <c r="E174" s="30" t="s">
        <v>419</v>
      </c>
      <c r="F174" s="31" t="s">
        <v>307</v>
      </c>
      <c r="G174" s="32" t="s">
        <v>383</v>
      </c>
      <c r="H174" s="24"/>
    </row>
    <row r="175" spans="1:8" s="47" customFormat="1" ht="24">
      <c r="A175" s="51"/>
      <c r="B175" s="52" t="s">
        <v>508</v>
      </c>
      <c r="C175" s="31"/>
      <c r="D175" s="64">
        <f>SUM(D128:D174)</f>
        <v>1093500.0000000002</v>
      </c>
      <c r="E175" s="65" t="s">
        <v>520</v>
      </c>
      <c r="F175" s="31"/>
      <c r="G175" s="32"/>
      <c r="H175" s="24"/>
    </row>
    <row r="176" spans="1:8" s="33" customFormat="1" ht="12">
      <c r="A176" s="27"/>
      <c r="B176" s="32" t="s">
        <v>6</v>
      </c>
      <c r="C176" s="28">
        <v>2250</v>
      </c>
      <c r="D176" s="29">
        <v>8592.38</v>
      </c>
      <c r="E176" s="30" t="s">
        <v>447</v>
      </c>
      <c r="F176" s="31" t="s">
        <v>307</v>
      </c>
      <c r="G176" s="32" t="s">
        <v>382</v>
      </c>
      <c r="H176" s="31"/>
    </row>
    <row r="177" spans="1:8" s="33" customFormat="1" ht="12">
      <c r="A177" s="27"/>
      <c r="B177" s="32" t="s">
        <v>6</v>
      </c>
      <c r="C177" s="28">
        <v>2250</v>
      </c>
      <c r="D177" s="29">
        <f>82000-8592.38</f>
        <v>73407.62</v>
      </c>
      <c r="E177" s="30" t="s">
        <v>448</v>
      </c>
      <c r="F177" s="31" t="s">
        <v>307</v>
      </c>
      <c r="G177" s="32" t="s">
        <v>383</v>
      </c>
      <c r="H177" s="31"/>
    </row>
    <row r="178" spans="1:8" s="33" customFormat="1" ht="12">
      <c r="A178" s="27"/>
      <c r="B178" s="51" t="s">
        <v>509</v>
      </c>
      <c r="C178" s="31"/>
      <c r="D178" s="64">
        <f>SUM(D176:D177)</f>
        <v>82000</v>
      </c>
      <c r="E178" s="66" t="s">
        <v>240</v>
      </c>
      <c r="F178" s="31"/>
      <c r="G178" s="32"/>
      <c r="H178" s="31"/>
    </row>
    <row r="179" spans="1:8" s="47" customFormat="1" ht="12">
      <c r="A179" s="28" t="s">
        <v>184</v>
      </c>
      <c r="B179" s="32" t="s">
        <v>7</v>
      </c>
      <c r="C179" s="28">
        <v>2271</v>
      </c>
      <c r="D179" s="29">
        <v>7584.3</v>
      </c>
      <c r="E179" s="62" t="s">
        <v>432</v>
      </c>
      <c r="F179" s="31" t="s">
        <v>307</v>
      </c>
      <c r="G179" s="32" t="s">
        <v>382</v>
      </c>
      <c r="H179" s="28"/>
    </row>
    <row r="180" spans="1:8" s="47" customFormat="1" ht="24">
      <c r="A180" s="28" t="s">
        <v>184</v>
      </c>
      <c r="B180" s="32" t="s">
        <v>7</v>
      </c>
      <c r="C180" s="28">
        <v>2271</v>
      </c>
      <c r="D180" s="29" t="s">
        <v>452</v>
      </c>
      <c r="E180" s="62" t="s">
        <v>453</v>
      </c>
      <c r="F180" s="31" t="s">
        <v>307</v>
      </c>
      <c r="G180" s="32" t="s">
        <v>383</v>
      </c>
      <c r="H180" s="28"/>
    </row>
    <row r="181" spans="1:8" s="47" customFormat="1" ht="24">
      <c r="A181" s="28" t="s">
        <v>184</v>
      </c>
      <c r="B181" s="32" t="s">
        <v>384</v>
      </c>
      <c r="C181" s="28">
        <v>2271</v>
      </c>
      <c r="D181" s="60">
        <f>99990-20964.19</f>
        <v>79025.81</v>
      </c>
      <c r="E181" s="35" t="s">
        <v>449</v>
      </c>
      <c r="F181" s="31" t="s">
        <v>307</v>
      </c>
      <c r="G181" s="40" t="s">
        <v>382</v>
      </c>
      <c r="H181" s="50" t="s">
        <v>321</v>
      </c>
    </row>
    <row r="182" spans="1:8" s="33" customFormat="1" ht="24">
      <c r="A182" s="27"/>
      <c r="B182" s="52" t="s">
        <v>510</v>
      </c>
      <c r="C182" s="67"/>
      <c r="D182" s="64">
        <v>483826</v>
      </c>
      <c r="E182" s="65" t="s">
        <v>454</v>
      </c>
      <c r="F182" s="31"/>
      <c r="G182" s="32"/>
      <c r="H182" s="31"/>
    </row>
    <row r="183" spans="1:8" s="33" customFormat="1" ht="12">
      <c r="A183" s="28" t="s">
        <v>185</v>
      </c>
      <c r="B183" s="32" t="s">
        <v>348</v>
      </c>
      <c r="C183" s="28">
        <v>2272</v>
      </c>
      <c r="D183" s="29">
        <v>4261.6</v>
      </c>
      <c r="E183" s="30" t="s">
        <v>413</v>
      </c>
      <c r="F183" s="31" t="s">
        <v>307</v>
      </c>
      <c r="G183" s="32" t="s">
        <v>382</v>
      </c>
      <c r="H183" s="28"/>
    </row>
    <row r="184" spans="1:8" s="33" customFormat="1" ht="12">
      <c r="A184" s="28" t="s">
        <v>185</v>
      </c>
      <c r="B184" s="32" t="s">
        <v>348</v>
      </c>
      <c r="C184" s="28">
        <v>2272</v>
      </c>
      <c r="D184" s="29">
        <v>23844.4</v>
      </c>
      <c r="E184" s="30" t="s">
        <v>414</v>
      </c>
      <c r="F184" s="31" t="s">
        <v>307</v>
      </c>
      <c r="G184" s="32" t="s">
        <v>383</v>
      </c>
      <c r="H184" s="28"/>
    </row>
    <row r="185" spans="1:8" s="33" customFormat="1" ht="12">
      <c r="A185" s="28" t="s">
        <v>185</v>
      </c>
      <c r="B185" s="32" t="s">
        <v>349</v>
      </c>
      <c r="C185" s="28">
        <v>2272</v>
      </c>
      <c r="D185" s="29">
        <v>2097.69</v>
      </c>
      <c r="E185" s="30" t="s">
        <v>426</v>
      </c>
      <c r="F185" s="31" t="s">
        <v>307</v>
      </c>
      <c r="G185" s="32" t="s">
        <v>382</v>
      </c>
      <c r="H185" s="28"/>
    </row>
    <row r="186" spans="1:8" s="33" customFormat="1" ht="12">
      <c r="A186" s="28" t="s">
        <v>185</v>
      </c>
      <c r="B186" s="32" t="s">
        <v>349</v>
      </c>
      <c r="C186" s="28">
        <v>2272</v>
      </c>
      <c r="D186" s="29">
        <f>40000-2097.69</f>
        <v>37902.31</v>
      </c>
      <c r="E186" s="30" t="s">
        <v>427</v>
      </c>
      <c r="F186" s="31" t="s">
        <v>307</v>
      </c>
      <c r="G186" s="32" t="s">
        <v>383</v>
      </c>
      <c r="H186" s="28"/>
    </row>
    <row r="187" spans="1:8" s="33" customFormat="1" ht="24">
      <c r="A187" s="28" t="s">
        <v>186</v>
      </c>
      <c r="B187" s="32" t="s">
        <v>8</v>
      </c>
      <c r="C187" s="28">
        <v>2272</v>
      </c>
      <c r="D187" s="29">
        <v>7888.22</v>
      </c>
      <c r="E187" s="30" t="s">
        <v>416</v>
      </c>
      <c r="F187" s="31" t="s">
        <v>307</v>
      </c>
      <c r="G187" s="32" t="s">
        <v>382</v>
      </c>
      <c r="H187" s="28"/>
    </row>
    <row r="188" spans="1:8" s="33" customFormat="1" ht="24">
      <c r="A188" s="28" t="s">
        <v>186</v>
      </c>
      <c r="B188" s="32" t="s">
        <v>8</v>
      </c>
      <c r="C188" s="28">
        <v>2272</v>
      </c>
      <c r="D188" s="29">
        <v>22111.78</v>
      </c>
      <c r="E188" s="30" t="s">
        <v>450</v>
      </c>
      <c r="F188" s="31" t="s">
        <v>307</v>
      </c>
      <c r="G188" s="32" t="s">
        <v>383</v>
      </c>
      <c r="H188" s="28"/>
    </row>
    <row r="189" spans="1:8" s="33" customFormat="1" ht="12">
      <c r="A189" s="28" t="s">
        <v>186</v>
      </c>
      <c r="B189" s="32" t="s">
        <v>9</v>
      </c>
      <c r="C189" s="28">
        <v>2272</v>
      </c>
      <c r="D189" s="29">
        <v>815.23</v>
      </c>
      <c r="E189" s="30" t="s">
        <v>428</v>
      </c>
      <c r="F189" s="31" t="s">
        <v>307</v>
      </c>
      <c r="G189" s="32" t="s">
        <v>382</v>
      </c>
      <c r="H189" s="28"/>
    </row>
    <row r="190" spans="1:8" s="33" customFormat="1" ht="12">
      <c r="A190" s="28" t="s">
        <v>186</v>
      </c>
      <c r="B190" s="32" t="s">
        <v>9</v>
      </c>
      <c r="C190" s="28">
        <v>2272</v>
      </c>
      <c r="D190" s="29">
        <f>19000-815.23</f>
        <v>18184.77</v>
      </c>
      <c r="E190" s="30" t="s">
        <v>429</v>
      </c>
      <c r="F190" s="31" t="s">
        <v>307</v>
      </c>
      <c r="G190" s="32" t="s">
        <v>383</v>
      </c>
      <c r="H190" s="28"/>
    </row>
    <row r="191" spans="1:8" s="33" customFormat="1" ht="12">
      <c r="A191" s="27"/>
      <c r="B191" s="52" t="s">
        <v>511</v>
      </c>
      <c r="C191" s="31"/>
      <c r="D191" s="64">
        <f>SUM(D183:D190)</f>
        <v>117106</v>
      </c>
      <c r="E191" s="65" t="s">
        <v>451</v>
      </c>
      <c r="F191" s="31"/>
      <c r="G191" s="32"/>
      <c r="H191" s="50"/>
    </row>
    <row r="192" spans="1:8" s="33" customFormat="1" ht="12">
      <c r="A192" s="50" t="s">
        <v>187</v>
      </c>
      <c r="B192" s="68" t="s">
        <v>11</v>
      </c>
      <c r="C192" s="31">
        <v>2273</v>
      </c>
      <c r="D192" s="60">
        <v>58350.67</v>
      </c>
      <c r="E192" s="35" t="s">
        <v>455</v>
      </c>
      <c r="F192" s="31" t="s">
        <v>307</v>
      </c>
      <c r="G192" s="32" t="s">
        <v>382</v>
      </c>
      <c r="H192" s="63"/>
    </row>
    <row r="193" spans="1:8" s="33" customFormat="1" ht="24">
      <c r="A193" s="50" t="s">
        <v>187</v>
      </c>
      <c r="B193" s="68" t="s">
        <v>11</v>
      </c>
      <c r="C193" s="31">
        <v>2273</v>
      </c>
      <c r="D193" s="60">
        <f>300800-58350.67+11400</f>
        <v>253849.33000000002</v>
      </c>
      <c r="E193" s="35" t="s">
        <v>488</v>
      </c>
      <c r="F193" s="31" t="s">
        <v>307</v>
      </c>
      <c r="G193" s="32" t="s">
        <v>383</v>
      </c>
      <c r="H193" s="63"/>
    </row>
    <row r="194" spans="1:8" s="33" customFormat="1" ht="12">
      <c r="A194" s="50" t="s">
        <v>187</v>
      </c>
      <c r="B194" s="20" t="s">
        <v>308</v>
      </c>
      <c r="C194" s="23">
        <v>2273</v>
      </c>
      <c r="D194" s="19">
        <v>99990</v>
      </c>
      <c r="E194" s="39" t="s">
        <v>322</v>
      </c>
      <c r="F194" s="23" t="s">
        <v>307</v>
      </c>
      <c r="G194" s="40" t="s">
        <v>382</v>
      </c>
      <c r="H194" s="43" t="s">
        <v>321</v>
      </c>
    </row>
    <row r="195" spans="1:8" s="33" customFormat="1" ht="24">
      <c r="A195" s="27"/>
      <c r="B195" s="52" t="s">
        <v>512</v>
      </c>
      <c r="C195" s="31"/>
      <c r="D195" s="64">
        <f>SUM(D192:D194)</f>
        <v>412190</v>
      </c>
      <c r="E195" s="65" t="s">
        <v>538</v>
      </c>
      <c r="F195" s="31"/>
      <c r="G195" s="32"/>
      <c r="H195" s="50"/>
    </row>
    <row r="196" spans="1:8" s="33" customFormat="1" ht="12">
      <c r="A196" s="50" t="s">
        <v>188</v>
      </c>
      <c r="B196" s="68" t="s">
        <v>10</v>
      </c>
      <c r="C196" s="31">
        <v>2274</v>
      </c>
      <c r="D196" s="60">
        <v>47427.57</v>
      </c>
      <c r="E196" s="35" t="s">
        <v>410</v>
      </c>
      <c r="F196" s="31" t="s">
        <v>307</v>
      </c>
      <c r="G196" s="32" t="s">
        <v>382</v>
      </c>
      <c r="H196" s="63"/>
    </row>
    <row r="197" spans="1:8" s="33" customFormat="1" ht="12">
      <c r="A197" s="50" t="s">
        <v>188</v>
      </c>
      <c r="B197" s="68" t="s">
        <v>10</v>
      </c>
      <c r="C197" s="31">
        <v>2274</v>
      </c>
      <c r="D197" s="60">
        <f>279200-47427.57-13970</f>
        <v>217802.43</v>
      </c>
      <c r="E197" s="35" t="s">
        <v>456</v>
      </c>
      <c r="F197" s="31" t="s">
        <v>307</v>
      </c>
      <c r="G197" s="32" t="s">
        <v>383</v>
      </c>
      <c r="H197" s="63"/>
    </row>
    <row r="198" spans="1:8" s="33" customFormat="1" ht="24">
      <c r="A198" s="50" t="s">
        <v>188</v>
      </c>
      <c r="B198" s="68" t="s">
        <v>309</v>
      </c>
      <c r="C198" s="31">
        <v>2274</v>
      </c>
      <c r="D198" s="60">
        <v>99990</v>
      </c>
      <c r="E198" s="35" t="s">
        <v>409</v>
      </c>
      <c r="F198" s="31" t="s">
        <v>307</v>
      </c>
      <c r="G198" s="40" t="s">
        <v>382</v>
      </c>
      <c r="H198" s="50" t="s">
        <v>321</v>
      </c>
    </row>
    <row r="199" spans="1:8" s="33" customFormat="1" ht="24">
      <c r="A199" s="27"/>
      <c r="B199" s="52" t="s">
        <v>513</v>
      </c>
      <c r="C199" s="31"/>
      <c r="D199" s="64">
        <f>SUM(D196:D198)</f>
        <v>365220</v>
      </c>
      <c r="E199" s="69" t="s">
        <v>474</v>
      </c>
      <c r="F199" s="31"/>
      <c r="G199" s="32"/>
      <c r="H199" s="50"/>
    </row>
    <row r="200" spans="1:8" s="33" customFormat="1" ht="12">
      <c r="A200" s="50" t="s">
        <v>190</v>
      </c>
      <c r="B200" s="32" t="s">
        <v>12</v>
      </c>
      <c r="C200" s="31">
        <v>2275</v>
      </c>
      <c r="D200" s="60">
        <v>11413.45</v>
      </c>
      <c r="E200" s="35" t="s">
        <v>408</v>
      </c>
      <c r="F200" s="31" t="s">
        <v>307</v>
      </c>
      <c r="G200" s="40" t="s">
        <v>382</v>
      </c>
      <c r="H200" s="50"/>
    </row>
    <row r="201" spans="1:8" s="33" customFormat="1" ht="12">
      <c r="A201" s="50" t="s">
        <v>190</v>
      </c>
      <c r="B201" s="32" t="s">
        <v>12</v>
      </c>
      <c r="C201" s="31">
        <v>2275</v>
      </c>
      <c r="D201" s="60">
        <f>20000-11413.45</f>
        <v>8586.55</v>
      </c>
      <c r="E201" s="35" t="s">
        <v>407</v>
      </c>
      <c r="F201" s="31" t="s">
        <v>307</v>
      </c>
      <c r="G201" s="32" t="s">
        <v>383</v>
      </c>
      <c r="H201" s="50"/>
    </row>
    <row r="202" spans="1:8" s="33" customFormat="1" ht="12">
      <c r="A202" s="50" t="s">
        <v>190</v>
      </c>
      <c r="B202" s="32" t="s">
        <v>189</v>
      </c>
      <c r="C202" s="31">
        <v>2275</v>
      </c>
      <c r="D202" s="60">
        <v>30000</v>
      </c>
      <c r="E202" s="35" t="s">
        <v>473</v>
      </c>
      <c r="F202" s="31" t="s">
        <v>307</v>
      </c>
      <c r="G202" s="40" t="s">
        <v>382</v>
      </c>
      <c r="H202" s="50"/>
    </row>
    <row r="203" spans="1:8" s="33" customFormat="1" ht="12">
      <c r="A203" s="50" t="s">
        <v>190</v>
      </c>
      <c r="B203" s="32" t="s">
        <v>189</v>
      </c>
      <c r="C203" s="31">
        <v>2275</v>
      </c>
      <c r="D203" s="60">
        <f>55000-30000</f>
        <v>25000</v>
      </c>
      <c r="E203" s="35" t="s">
        <v>238</v>
      </c>
      <c r="F203" s="31" t="s">
        <v>307</v>
      </c>
      <c r="G203" s="32" t="s">
        <v>383</v>
      </c>
      <c r="H203" s="50"/>
    </row>
    <row r="204" spans="1:8" s="47" customFormat="1" ht="12">
      <c r="A204" s="51"/>
      <c r="B204" s="52" t="s">
        <v>514</v>
      </c>
      <c r="C204" s="67"/>
      <c r="D204" s="64">
        <f>SUM(D200:D203)</f>
        <v>75000</v>
      </c>
      <c r="E204" s="69" t="s">
        <v>237</v>
      </c>
      <c r="F204" s="31"/>
      <c r="G204" s="32"/>
      <c r="H204" s="24"/>
    </row>
    <row r="205" spans="1:8" s="47" customFormat="1" ht="12">
      <c r="A205" s="31" t="s">
        <v>191</v>
      </c>
      <c r="B205" s="44" t="s">
        <v>13</v>
      </c>
      <c r="C205" s="31">
        <v>2282</v>
      </c>
      <c r="D205" s="60">
        <v>180</v>
      </c>
      <c r="E205" s="35" t="s">
        <v>406</v>
      </c>
      <c r="F205" s="31"/>
      <c r="G205" s="40" t="s">
        <v>382</v>
      </c>
      <c r="H205" s="24"/>
    </row>
    <row r="206" spans="1:8" s="47" customFormat="1" ht="12">
      <c r="A206" s="31" t="s">
        <v>191</v>
      </c>
      <c r="B206" s="44" t="s">
        <v>13</v>
      </c>
      <c r="C206" s="31">
        <v>2282</v>
      </c>
      <c r="D206" s="60">
        <f>9600-180</f>
        <v>9420</v>
      </c>
      <c r="E206" s="30" t="s">
        <v>405</v>
      </c>
      <c r="F206" s="31" t="s">
        <v>307</v>
      </c>
      <c r="G206" s="32" t="s">
        <v>383</v>
      </c>
      <c r="H206" s="24"/>
    </row>
    <row r="207" spans="1:8" s="47" customFormat="1" ht="12">
      <c r="A207" s="51"/>
      <c r="B207" s="52" t="s">
        <v>515</v>
      </c>
      <c r="C207" s="31"/>
      <c r="D207" s="64">
        <f>SUM(D205:D206)</f>
        <v>9600</v>
      </c>
      <c r="E207" s="66" t="s">
        <v>236</v>
      </c>
      <c r="F207" s="31"/>
      <c r="G207" s="32"/>
      <c r="H207" s="24"/>
    </row>
    <row r="208" spans="1:8" s="47" customFormat="1" ht="24">
      <c r="A208" s="31" t="s">
        <v>479</v>
      </c>
      <c r="B208" s="68" t="s">
        <v>534</v>
      </c>
      <c r="C208" s="31">
        <v>2730</v>
      </c>
      <c r="D208" s="60">
        <f>99900-7320</f>
        <v>92580</v>
      </c>
      <c r="E208" s="30" t="s">
        <v>457</v>
      </c>
      <c r="F208" s="31" t="s">
        <v>307</v>
      </c>
      <c r="G208" s="32" t="s">
        <v>383</v>
      </c>
      <c r="H208" s="24"/>
    </row>
    <row r="209" spans="1:8" s="47" customFormat="1" ht="12">
      <c r="A209" s="51"/>
      <c r="B209" s="52" t="s">
        <v>516</v>
      </c>
      <c r="C209" s="31"/>
      <c r="D209" s="64">
        <f>SUM(D208)</f>
        <v>92580</v>
      </c>
      <c r="E209" s="30" t="s">
        <v>457</v>
      </c>
      <c r="F209" s="31"/>
      <c r="G209" s="32"/>
      <c r="H209" s="24"/>
    </row>
    <row r="210" spans="1:8" s="47" customFormat="1" ht="12">
      <c r="A210" s="51"/>
      <c r="B210" s="68" t="s">
        <v>197</v>
      </c>
      <c r="C210" s="31">
        <v>2800</v>
      </c>
      <c r="D210" s="60">
        <v>15798.96</v>
      </c>
      <c r="E210" s="30" t="s">
        <v>472</v>
      </c>
      <c r="F210" s="31" t="s">
        <v>307</v>
      </c>
      <c r="G210" s="32" t="s">
        <v>433</v>
      </c>
      <c r="H210" s="24"/>
    </row>
    <row r="211" spans="1:8" s="47" customFormat="1" ht="12">
      <c r="A211" s="51"/>
      <c r="B211" s="68" t="s">
        <v>197</v>
      </c>
      <c r="C211" s="31">
        <v>2800</v>
      </c>
      <c r="D211" s="60">
        <v>11121.04</v>
      </c>
      <c r="E211" s="30" t="s">
        <v>471</v>
      </c>
      <c r="F211" s="31" t="s">
        <v>307</v>
      </c>
      <c r="G211" s="32" t="s">
        <v>383</v>
      </c>
      <c r="H211" s="24"/>
    </row>
    <row r="212" spans="1:8" s="47" customFormat="1" ht="24">
      <c r="A212" s="51"/>
      <c r="B212" s="24"/>
      <c r="C212" s="31"/>
      <c r="D212" s="64">
        <f>SUM(D210:D211)</f>
        <v>26920</v>
      </c>
      <c r="E212" s="66" t="s">
        <v>489</v>
      </c>
      <c r="F212" s="31"/>
      <c r="G212" s="32"/>
      <c r="H212" s="24"/>
    </row>
    <row r="213" spans="1:8" s="47" customFormat="1" ht="24">
      <c r="A213" s="51"/>
      <c r="B213" s="52" t="s">
        <v>198</v>
      </c>
      <c r="C213" s="31"/>
      <c r="D213" s="64">
        <f>D106+D127+D175+D178+D182+D191+D195+D199+D204+D207+D209+D212</f>
        <v>5875066.07</v>
      </c>
      <c r="E213" s="65" t="s">
        <v>539</v>
      </c>
      <c r="F213" s="31"/>
      <c r="G213" s="68"/>
      <c r="H213" s="24"/>
    </row>
    <row r="214" spans="1:8" s="47" customFormat="1" ht="25.5" customHeight="1">
      <c r="A214" s="70"/>
      <c r="B214" s="71"/>
      <c r="C214" s="72"/>
      <c r="D214" s="73"/>
      <c r="E214" s="74"/>
      <c r="F214" s="72"/>
      <c r="G214" s="75"/>
      <c r="H214" s="76"/>
    </row>
    <row r="215" spans="2:6" s="77" customFormat="1" ht="26.25" customHeight="1">
      <c r="B215" s="90" t="s">
        <v>532</v>
      </c>
      <c r="C215" s="90"/>
      <c r="D215" s="90"/>
      <c r="E215" s="90"/>
      <c r="F215" s="90"/>
    </row>
    <row r="216" spans="2:6" s="77" customFormat="1" ht="14.25" customHeight="1">
      <c r="B216" s="78"/>
      <c r="C216" s="78"/>
      <c r="D216" s="78"/>
      <c r="E216" s="78"/>
      <c r="F216" s="79"/>
    </row>
    <row r="217" spans="2:6" s="77" customFormat="1" ht="5.25" customHeight="1">
      <c r="B217" s="78"/>
      <c r="C217" s="78"/>
      <c r="D217" s="78"/>
      <c r="E217" s="78"/>
      <c r="F217" s="79"/>
    </row>
    <row r="218" spans="2:6" s="77" customFormat="1" ht="21" customHeight="1">
      <c r="B218" s="81" t="s">
        <v>476</v>
      </c>
      <c r="C218" s="81"/>
      <c r="D218" s="81"/>
      <c r="E218" s="81"/>
      <c r="F218" s="72"/>
    </row>
    <row r="219" spans="3:6" s="77" customFormat="1" ht="18" customHeight="1">
      <c r="C219" s="72"/>
      <c r="D219" s="80"/>
      <c r="E219" s="80"/>
      <c r="F219" s="72"/>
    </row>
    <row r="220" spans="3:6" s="77" customFormat="1" ht="12.75" customHeight="1">
      <c r="C220" s="72"/>
      <c r="D220" s="80"/>
      <c r="E220" s="80"/>
      <c r="F220" s="72"/>
    </row>
    <row r="221" spans="2:6" s="77" customFormat="1" ht="23.25" customHeight="1">
      <c r="B221" s="81" t="s">
        <v>475</v>
      </c>
      <c r="C221" s="81"/>
      <c r="D221" s="81"/>
      <c r="E221" s="81"/>
      <c r="F221" s="72"/>
    </row>
    <row r="222" spans="3:6" s="77" customFormat="1" ht="12">
      <c r="C222" s="72"/>
      <c r="F222" s="72"/>
    </row>
    <row r="223" spans="3:6" s="77" customFormat="1" ht="12">
      <c r="C223" s="72"/>
      <c r="F223" s="72"/>
    </row>
    <row r="224" spans="3:6" s="4" customFormat="1" ht="6" customHeight="1">
      <c r="C224" s="3"/>
      <c r="F224" s="3"/>
    </row>
    <row r="225" spans="3:6" s="4" customFormat="1" ht="15.75" hidden="1">
      <c r="C225" s="3"/>
      <c r="F225" s="3"/>
    </row>
    <row r="226" spans="3:6" s="4" customFormat="1" ht="15.75" hidden="1">
      <c r="C226" s="3"/>
      <c r="F226" s="3"/>
    </row>
    <row r="227" spans="3:6" s="4" customFormat="1" ht="15.75">
      <c r="C227" s="3"/>
      <c r="F227" s="3"/>
    </row>
    <row r="228" spans="3:6" s="4" customFormat="1" ht="15.75">
      <c r="C228" s="3"/>
      <c r="F228" s="3"/>
    </row>
    <row r="229" spans="3:6" s="4" customFormat="1" ht="15.75">
      <c r="C229" s="3"/>
      <c r="F229" s="3"/>
    </row>
    <row r="230" spans="3:6" s="4" customFormat="1" ht="15.75">
      <c r="C230" s="3"/>
      <c r="F230" s="3"/>
    </row>
    <row r="231" spans="3:6" s="4" customFormat="1" ht="15.75">
      <c r="C231" s="3"/>
      <c r="F231" s="3"/>
    </row>
    <row r="232" spans="3:6" s="4" customFormat="1" ht="15.75">
      <c r="C232" s="3"/>
      <c r="F232" s="3"/>
    </row>
    <row r="233" spans="3:6" s="4" customFormat="1" ht="15.75">
      <c r="C233" s="3"/>
      <c r="F233" s="3"/>
    </row>
    <row r="234" spans="3:6" s="4" customFormat="1" ht="15.75">
      <c r="C234" s="3"/>
      <c r="F234" s="3"/>
    </row>
    <row r="235" spans="3:6" s="4" customFormat="1" ht="15.75">
      <c r="C235" s="3"/>
      <c r="F235" s="3"/>
    </row>
    <row r="236" spans="3:6" s="4" customFormat="1" ht="15.75">
      <c r="C236" s="3"/>
      <c r="F236" s="3"/>
    </row>
    <row r="237" spans="3:6" s="4" customFormat="1" ht="15.75">
      <c r="C237" s="3"/>
      <c r="F237" s="3"/>
    </row>
    <row r="238" spans="3:6" s="4" customFormat="1" ht="15.75">
      <c r="C238" s="3"/>
      <c r="F238" s="3"/>
    </row>
    <row r="239" spans="3:6" s="4" customFormat="1" ht="15.75">
      <c r="C239" s="3"/>
      <c r="F239" s="3"/>
    </row>
    <row r="240" spans="3:6" s="4" customFormat="1" ht="15.75">
      <c r="C240" s="3"/>
      <c r="F240" s="3"/>
    </row>
    <row r="241" spans="3:6" s="4" customFormat="1" ht="15.75">
      <c r="C241" s="3"/>
      <c r="F241" s="3"/>
    </row>
    <row r="242" spans="3:6" s="4" customFormat="1" ht="15.75">
      <c r="C242" s="3"/>
      <c r="F242" s="3"/>
    </row>
    <row r="243" spans="3:6" s="4" customFormat="1" ht="15.75">
      <c r="C243" s="3"/>
      <c r="F243" s="3"/>
    </row>
    <row r="244" spans="3:6" s="4" customFormat="1" ht="15.75">
      <c r="C244" s="3"/>
      <c r="F244" s="3"/>
    </row>
    <row r="245" spans="3:6" s="4" customFormat="1" ht="15.75">
      <c r="C245" s="3"/>
      <c r="F245" s="3"/>
    </row>
    <row r="246" spans="3:6" s="4" customFormat="1" ht="15.75">
      <c r="C246" s="3"/>
      <c r="F246" s="3"/>
    </row>
    <row r="247" spans="3:6" s="4" customFormat="1" ht="15.75">
      <c r="C247" s="3"/>
      <c r="F247" s="3"/>
    </row>
    <row r="248" spans="3:6" s="4" customFormat="1" ht="15.75">
      <c r="C248" s="3"/>
      <c r="F248" s="3"/>
    </row>
    <row r="249" spans="3:6" s="4" customFormat="1" ht="15.75">
      <c r="C249" s="3"/>
      <c r="F249" s="3"/>
    </row>
    <row r="250" spans="3:6" s="4" customFormat="1" ht="15.75">
      <c r="C250" s="3"/>
      <c r="F250" s="3"/>
    </row>
    <row r="251" spans="3:6" s="4" customFormat="1" ht="15.75">
      <c r="C251" s="3"/>
      <c r="F251" s="3"/>
    </row>
    <row r="252" spans="3:6" s="4" customFormat="1" ht="15.75">
      <c r="C252" s="3"/>
      <c r="F252" s="3"/>
    </row>
    <row r="253" spans="3:6" s="4" customFormat="1" ht="15.75">
      <c r="C253" s="3"/>
      <c r="F253" s="3"/>
    </row>
    <row r="254" spans="3:6" s="4" customFormat="1" ht="15.75">
      <c r="C254" s="3"/>
      <c r="F254" s="3"/>
    </row>
    <row r="255" spans="3:6" s="4" customFormat="1" ht="15.75">
      <c r="C255" s="3"/>
      <c r="F255" s="3"/>
    </row>
    <row r="256" spans="3:6" s="4" customFormat="1" ht="15.75">
      <c r="C256" s="3"/>
      <c r="F256" s="3"/>
    </row>
    <row r="257" spans="3:6" s="4" customFormat="1" ht="15.75">
      <c r="C257" s="3"/>
      <c r="F257" s="3"/>
    </row>
    <row r="258" spans="3:6" s="4" customFormat="1" ht="15.75">
      <c r="C258" s="3"/>
      <c r="F258" s="3"/>
    </row>
    <row r="259" spans="3:6" s="4" customFormat="1" ht="15.75">
      <c r="C259" s="3"/>
      <c r="F259" s="3"/>
    </row>
    <row r="260" spans="3:6" s="4" customFormat="1" ht="15.75">
      <c r="C260" s="3"/>
      <c r="F260" s="3"/>
    </row>
    <row r="261" spans="3:6" s="4" customFormat="1" ht="15.75">
      <c r="C261" s="3"/>
      <c r="F261" s="3"/>
    </row>
    <row r="262" spans="3:6" s="4" customFormat="1" ht="15.75">
      <c r="C262" s="3"/>
      <c r="F262" s="3"/>
    </row>
    <row r="263" spans="3:6" s="4" customFormat="1" ht="15.75">
      <c r="C263" s="3"/>
      <c r="F263" s="3"/>
    </row>
    <row r="264" spans="3:6" s="4" customFormat="1" ht="15.75">
      <c r="C264" s="3"/>
      <c r="F264" s="3"/>
    </row>
    <row r="265" spans="3:6" s="4" customFormat="1" ht="15.75">
      <c r="C265" s="3"/>
      <c r="F265" s="3"/>
    </row>
    <row r="266" spans="3:6" s="4" customFormat="1" ht="15.75">
      <c r="C266" s="3"/>
      <c r="F266" s="3"/>
    </row>
    <row r="267" spans="3:6" s="4" customFormat="1" ht="15.75">
      <c r="C267" s="3"/>
      <c r="F267" s="3"/>
    </row>
    <row r="268" spans="3:6" s="4" customFormat="1" ht="15.75">
      <c r="C268" s="3"/>
      <c r="F268" s="3"/>
    </row>
    <row r="269" spans="3:6" s="4" customFormat="1" ht="15.75">
      <c r="C269" s="3"/>
      <c r="F269" s="3"/>
    </row>
    <row r="270" spans="3:6" s="4" customFormat="1" ht="15.75">
      <c r="C270" s="3"/>
      <c r="F270" s="3"/>
    </row>
    <row r="271" spans="3:6" s="4" customFormat="1" ht="15.75">
      <c r="C271" s="3"/>
      <c r="F271" s="3"/>
    </row>
    <row r="272" spans="3:6" s="4" customFormat="1" ht="15.75">
      <c r="C272" s="3"/>
      <c r="F272" s="3"/>
    </row>
    <row r="273" spans="3:6" s="4" customFormat="1" ht="15.75">
      <c r="C273" s="3"/>
      <c r="F273" s="3"/>
    </row>
    <row r="274" spans="3:6" s="4" customFormat="1" ht="15.75">
      <c r="C274" s="3"/>
      <c r="F274" s="3"/>
    </row>
    <row r="275" spans="3:6" s="4" customFormat="1" ht="15.75">
      <c r="C275" s="3"/>
      <c r="F275" s="3"/>
    </row>
    <row r="276" spans="3:6" s="4" customFormat="1" ht="15.75">
      <c r="C276" s="3"/>
      <c r="F276" s="3"/>
    </row>
    <row r="277" spans="3:6" s="4" customFormat="1" ht="15.75">
      <c r="C277" s="3"/>
      <c r="F277" s="3"/>
    </row>
    <row r="278" spans="3:6" s="4" customFormat="1" ht="15.75">
      <c r="C278" s="3"/>
      <c r="F278" s="3"/>
    </row>
    <row r="279" spans="3:6" s="4" customFormat="1" ht="15.75">
      <c r="C279" s="3"/>
      <c r="F279" s="3"/>
    </row>
    <row r="280" spans="3:6" s="4" customFormat="1" ht="15.75">
      <c r="C280" s="3"/>
      <c r="F280" s="3"/>
    </row>
    <row r="281" spans="3:6" s="4" customFormat="1" ht="15.75">
      <c r="C281" s="3"/>
      <c r="F281" s="3"/>
    </row>
    <row r="282" spans="3:6" s="4" customFormat="1" ht="15.75">
      <c r="C282" s="3"/>
      <c r="F282" s="3"/>
    </row>
    <row r="283" spans="3:6" s="4" customFormat="1" ht="15.75">
      <c r="C283" s="3"/>
      <c r="F283" s="3"/>
    </row>
    <row r="284" spans="3:6" s="4" customFormat="1" ht="15.75">
      <c r="C284" s="3"/>
      <c r="F284" s="3"/>
    </row>
    <row r="285" spans="3:6" s="4" customFormat="1" ht="15.75">
      <c r="C285" s="3"/>
      <c r="F285" s="3"/>
    </row>
    <row r="286" spans="3:6" s="4" customFormat="1" ht="15.75">
      <c r="C286" s="3"/>
      <c r="F286" s="3"/>
    </row>
    <row r="287" spans="3:6" s="4" customFormat="1" ht="15.75">
      <c r="C287" s="3"/>
      <c r="F287" s="3"/>
    </row>
    <row r="288" spans="3:6" s="5" customFormat="1" ht="11.25">
      <c r="C288" s="14"/>
      <c r="F288" s="14"/>
    </row>
    <row r="289" spans="3:6" s="5" customFormat="1" ht="11.25">
      <c r="C289" s="14"/>
      <c r="F289" s="14"/>
    </row>
    <row r="290" spans="3:6" s="5" customFormat="1" ht="11.25">
      <c r="C290" s="14"/>
      <c r="F290" s="14"/>
    </row>
    <row r="291" spans="3:6" s="5" customFormat="1" ht="11.25">
      <c r="C291" s="14"/>
      <c r="F291" s="14"/>
    </row>
    <row r="292" spans="3:6" s="5" customFormat="1" ht="11.25">
      <c r="C292" s="14"/>
      <c r="F292" s="14"/>
    </row>
    <row r="293" spans="3:6" s="5" customFormat="1" ht="11.25">
      <c r="C293" s="14"/>
      <c r="F293" s="14"/>
    </row>
    <row r="294" spans="3:6" s="5" customFormat="1" ht="11.25">
      <c r="C294" s="14"/>
      <c r="F294" s="14"/>
    </row>
    <row r="295" spans="3:6" s="5" customFormat="1" ht="11.25">
      <c r="C295" s="14"/>
      <c r="F295" s="14"/>
    </row>
    <row r="296" spans="3:6" s="5" customFormat="1" ht="11.25">
      <c r="C296" s="14"/>
      <c r="F296" s="14"/>
    </row>
    <row r="297" spans="3:6" s="5" customFormat="1" ht="11.25">
      <c r="C297" s="14"/>
      <c r="F297" s="14"/>
    </row>
    <row r="298" spans="3:6" s="5" customFormat="1" ht="11.25">
      <c r="C298" s="14"/>
      <c r="F298" s="14"/>
    </row>
    <row r="299" spans="3:6" s="5" customFormat="1" ht="11.25">
      <c r="C299" s="14"/>
      <c r="F299" s="14"/>
    </row>
    <row r="300" spans="3:6" s="5" customFormat="1" ht="11.25">
      <c r="C300" s="14"/>
      <c r="F300" s="14"/>
    </row>
    <row r="301" spans="3:6" s="5" customFormat="1" ht="11.25">
      <c r="C301" s="14"/>
      <c r="F301" s="14"/>
    </row>
    <row r="302" spans="3:6" s="5" customFormat="1" ht="11.25">
      <c r="C302" s="14"/>
      <c r="F302" s="14"/>
    </row>
    <row r="303" spans="3:6" s="5" customFormat="1" ht="11.25">
      <c r="C303" s="14"/>
      <c r="F303" s="14"/>
    </row>
    <row r="304" spans="3:6" s="5" customFormat="1" ht="11.25">
      <c r="C304" s="14"/>
      <c r="F304" s="14"/>
    </row>
    <row r="305" spans="3:6" s="5" customFormat="1" ht="11.25">
      <c r="C305" s="14"/>
      <c r="F305" s="14"/>
    </row>
    <row r="306" spans="3:6" s="5" customFormat="1" ht="11.25">
      <c r="C306" s="14"/>
      <c r="F306" s="14"/>
    </row>
    <row r="307" spans="3:6" s="5" customFormat="1" ht="11.25">
      <c r="C307" s="14"/>
      <c r="F307" s="14"/>
    </row>
    <row r="308" spans="3:6" s="5" customFormat="1" ht="11.25">
      <c r="C308" s="14"/>
      <c r="F308" s="14"/>
    </row>
    <row r="309" spans="3:6" s="5" customFormat="1" ht="11.25">
      <c r="C309" s="14"/>
      <c r="F309" s="14"/>
    </row>
    <row r="310" spans="3:6" s="5" customFormat="1" ht="11.25">
      <c r="C310" s="14"/>
      <c r="F310" s="14"/>
    </row>
    <row r="311" spans="3:6" s="5" customFormat="1" ht="11.25">
      <c r="C311" s="14"/>
      <c r="F311" s="14"/>
    </row>
    <row r="312" spans="3:6" s="5" customFormat="1" ht="11.25">
      <c r="C312" s="14"/>
      <c r="F312" s="14"/>
    </row>
    <row r="313" spans="3:6" s="5" customFormat="1" ht="11.25">
      <c r="C313" s="14"/>
      <c r="F313" s="14"/>
    </row>
    <row r="314" spans="3:6" s="5" customFormat="1" ht="11.25">
      <c r="C314" s="14"/>
      <c r="F314" s="14"/>
    </row>
    <row r="315" spans="3:6" s="5" customFormat="1" ht="11.25">
      <c r="C315" s="14"/>
      <c r="F315" s="14"/>
    </row>
    <row r="316" spans="3:6" s="5" customFormat="1" ht="11.25">
      <c r="C316" s="14"/>
      <c r="F316" s="14"/>
    </row>
    <row r="317" spans="3:6" s="5" customFormat="1" ht="11.25">
      <c r="C317" s="14"/>
      <c r="F317" s="14"/>
    </row>
    <row r="318" spans="3:6" s="5" customFormat="1" ht="11.25">
      <c r="C318" s="14"/>
      <c r="F318" s="14"/>
    </row>
    <row r="319" spans="3:6" s="5" customFormat="1" ht="11.25">
      <c r="C319" s="14"/>
      <c r="F319" s="14"/>
    </row>
    <row r="320" spans="3:6" s="5" customFormat="1" ht="11.25">
      <c r="C320" s="14"/>
      <c r="F320" s="14"/>
    </row>
    <row r="321" spans="3:6" s="5" customFormat="1" ht="11.25">
      <c r="C321" s="14"/>
      <c r="F321" s="14"/>
    </row>
    <row r="322" spans="3:6" s="5" customFormat="1" ht="11.25">
      <c r="C322" s="14"/>
      <c r="F322" s="14"/>
    </row>
    <row r="323" spans="3:6" s="5" customFormat="1" ht="11.25">
      <c r="C323" s="14"/>
      <c r="F323" s="14"/>
    </row>
    <row r="324" spans="3:6" s="5" customFormat="1" ht="11.25">
      <c r="C324" s="14"/>
      <c r="F324" s="14"/>
    </row>
    <row r="325" spans="3:6" s="5" customFormat="1" ht="11.25">
      <c r="C325" s="14"/>
      <c r="F325" s="14"/>
    </row>
    <row r="326" spans="3:6" s="5" customFormat="1" ht="11.25">
      <c r="C326" s="14"/>
      <c r="F326" s="14"/>
    </row>
    <row r="327" spans="3:6" s="5" customFormat="1" ht="11.25">
      <c r="C327" s="14"/>
      <c r="F327" s="14"/>
    </row>
    <row r="328" spans="3:6" s="5" customFormat="1" ht="11.25">
      <c r="C328" s="14"/>
      <c r="F328" s="14"/>
    </row>
    <row r="329" spans="3:6" s="5" customFormat="1" ht="11.25">
      <c r="C329" s="14"/>
      <c r="F329" s="14"/>
    </row>
    <row r="330" spans="3:6" s="5" customFormat="1" ht="11.25">
      <c r="C330" s="14"/>
      <c r="F330" s="14"/>
    </row>
    <row r="331" spans="3:6" s="5" customFormat="1" ht="11.25">
      <c r="C331" s="14"/>
      <c r="F331" s="14"/>
    </row>
    <row r="332" spans="3:6" s="5" customFormat="1" ht="11.25">
      <c r="C332" s="14"/>
      <c r="F332" s="14"/>
    </row>
    <row r="333" spans="3:6" s="5" customFormat="1" ht="11.25">
      <c r="C333" s="14"/>
      <c r="F333" s="14"/>
    </row>
    <row r="334" spans="3:6" s="5" customFormat="1" ht="11.25">
      <c r="C334" s="14"/>
      <c r="F334" s="14"/>
    </row>
    <row r="335" spans="3:6" s="5" customFormat="1" ht="11.25">
      <c r="C335" s="14"/>
      <c r="F335" s="14"/>
    </row>
    <row r="336" spans="3:6" s="5" customFormat="1" ht="11.25">
      <c r="C336" s="14"/>
      <c r="F336" s="14"/>
    </row>
    <row r="337" spans="3:6" s="5" customFormat="1" ht="11.25">
      <c r="C337" s="14"/>
      <c r="F337" s="14"/>
    </row>
    <row r="338" spans="3:6" s="5" customFormat="1" ht="11.25">
      <c r="C338" s="14"/>
      <c r="F338" s="14"/>
    </row>
    <row r="339" spans="3:6" s="5" customFormat="1" ht="11.25">
      <c r="C339" s="14"/>
      <c r="F339" s="14"/>
    </row>
    <row r="340" spans="3:6" s="5" customFormat="1" ht="11.25">
      <c r="C340" s="14"/>
      <c r="F340" s="14"/>
    </row>
    <row r="341" spans="3:6" s="5" customFormat="1" ht="11.25">
      <c r="C341" s="14"/>
      <c r="F341" s="14"/>
    </row>
    <row r="342" spans="3:6" s="5" customFormat="1" ht="11.25">
      <c r="C342" s="14"/>
      <c r="F342" s="14"/>
    </row>
    <row r="343" spans="3:6" s="5" customFormat="1" ht="11.25">
      <c r="C343" s="14"/>
      <c r="F343" s="14"/>
    </row>
    <row r="344" spans="3:6" s="5" customFormat="1" ht="11.25">
      <c r="C344" s="14"/>
      <c r="F344" s="14"/>
    </row>
    <row r="345" spans="3:6" s="5" customFormat="1" ht="11.25">
      <c r="C345" s="14"/>
      <c r="F345" s="14"/>
    </row>
    <row r="346" spans="3:6" s="5" customFormat="1" ht="11.25">
      <c r="C346" s="14"/>
      <c r="F346" s="14"/>
    </row>
    <row r="347" spans="3:6" s="5" customFormat="1" ht="11.25">
      <c r="C347" s="14"/>
      <c r="F347" s="14"/>
    </row>
    <row r="348" spans="3:6" s="5" customFormat="1" ht="11.25">
      <c r="C348" s="14"/>
      <c r="F348" s="14"/>
    </row>
    <row r="349" spans="3:6" s="5" customFormat="1" ht="11.25">
      <c r="C349" s="14"/>
      <c r="F349" s="14"/>
    </row>
    <row r="350" spans="3:6" s="5" customFormat="1" ht="11.25">
      <c r="C350" s="14"/>
      <c r="F350" s="14"/>
    </row>
    <row r="351" spans="3:6" s="5" customFormat="1" ht="11.25">
      <c r="C351" s="14"/>
      <c r="F351" s="14"/>
    </row>
    <row r="352" spans="3:6" s="5" customFormat="1" ht="11.25">
      <c r="C352" s="14"/>
      <c r="F352" s="14"/>
    </row>
    <row r="353" spans="3:6" s="5" customFormat="1" ht="11.25">
      <c r="C353" s="14"/>
      <c r="F353" s="14"/>
    </row>
    <row r="354" spans="3:6" s="5" customFormat="1" ht="11.25">
      <c r="C354" s="14"/>
      <c r="F354" s="14"/>
    </row>
    <row r="355" spans="3:6" s="5" customFormat="1" ht="11.25">
      <c r="C355" s="14"/>
      <c r="F355" s="14"/>
    </row>
    <row r="356" spans="3:6" s="5" customFormat="1" ht="11.25">
      <c r="C356" s="14"/>
      <c r="F356" s="14"/>
    </row>
    <row r="357" spans="3:6" s="5" customFormat="1" ht="11.25">
      <c r="C357" s="14"/>
      <c r="F357" s="14"/>
    </row>
    <row r="358" spans="3:6" s="5" customFormat="1" ht="11.25">
      <c r="C358" s="14"/>
      <c r="F358" s="14"/>
    </row>
    <row r="359" spans="3:6" s="5" customFormat="1" ht="11.25">
      <c r="C359" s="14"/>
      <c r="F359" s="14"/>
    </row>
    <row r="360" spans="3:6" s="5" customFormat="1" ht="11.25">
      <c r="C360" s="14"/>
      <c r="F360" s="14"/>
    </row>
    <row r="361" spans="3:6" s="5" customFormat="1" ht="11.25">
      <c r="C361" s="14"/>
      <c r="F361" s="14"/>
    </row>
    <row r="362" spans="3:6" s="5" customFormat="1" ht="11.25">
      <c r="C362" s="14"/>
      <c r="F362" s="14"/>
    </row>
    <row r="363" spans="3:6" s="5" customFormat="1" ht="11.25">
      <c r="C363" s="14"/>
      <c r="F363" s="14"/>
    </row>
    <row r="364" spans="3:6" s="5" customFormat="1" ht="11.25">
      <c r="C364" s="14"/>
      <c r="F364" s="14"/>
    </row>
    <row r="365" spans="3:6" s="5" customFormat="1" ht="11.25">
      <c r="C365" s="14"/>
      <c r="F365" s="14"/>
    </row>
    <row r="366" spans="3:6" s="5" customFormat="1" ht="11.25">
      <c r="C366" s="14"/>
      <c r="F366" s="14"/>
    </row>
    <row r="367" spans="3:6" s="5" customFormat="1" ht="11.25">
      <c r="C367" s="14"/>
      <c r="F367" s="14"/>
    </row>
    <row r="368" spans="3:6" s="5" customFormat="1" ht="11.25">
      <c r="C368" s="14"/>
      <c r="F368" s="14"/>
    </row>
    <row r="369" spans="3:6" s="5" customFormat="1" ht="11.25">
      <c r="C369" s="14"/>
      <c r="F369" s="14"/>
    </row>
    <row r="370" spans="3:6" s="5" customFormat="1" ht="11.25">
      <c r="C370" s="14"/>
      <c r="F370" s="14"/>
    </row>
    <row r="371" spans="3:6" s="5" customFormat="1" ht="11.25">
      <c r="C371" s="14"/>
      <c r="F371" s="14"/>
    </row>
    <row r="372" spans="3:6" s="5" customFormat="1" ht="11.25">
      <c r="C372" s="14"/>
      <c r="F372" s="14"/>
    </row>
    <row r="373" spans="3:6" s="5" customFormat="1" ht="11.25">
      <c r="C373" s="14"/>
      <c r="F373" s="14"/>
    </row>
    <row r="374" spans="3:6" s="5" customFormat="1" ht="11.25">
      <c r="C374" s="14"/>
      <c r="F374" s="14"/>
    </row>
    <row r="375" spans="3:6" s="5" customFormat="1" ht="11.25">
      <c r="C375" s="14"/>
      <c r="F375" s="14"/>
    </row>
    <row r="376" spans="3:6" s="5" customFormat="1" ht="11.25">
      <c r="C376" s="14"/>
      <c r="F376" s="14"/>
    </row>
    <row r="377" spans="3:6" s="5" customFormat="1" ht="11.25">
      <c r="C377" s="14"/>
      <c r="F377" s="14"/>
    </row>
    <row r="378" spans="3:6" s="5" customFormat="1" ht="11.25">
      <c r="C378" s="14"/>
      <c r="F378" s="14"/>
    </row>
    <row r="379" spans="3:6" s="5" customFormat="1" ht="11.25">
      <c r="C379" s="14"/>
      <c r="F379" s="14"/>
    </row>
    <row r="380" spans="3:6" s="5" customFormat="1" ht="11.25">
      <c r="C380" s="14"/>
      <c r="F380" s="14"/>
    </row>
    <row r="381" spans="3:6" s="5" customFormat="1" ht="11.25">
      <c r="C381" s="14"/>
      <c r="F381" s="14"/>
    </row>
    <row r="382" spans="3:6" s="5" customFormat="1" ht="11.25">
      <c r="C382" s="14"/>
      <c r="F382" s="14"/>
    </row>
    <row r="383" spans="3:6" s="5" customFormat="1" ht="11.25">
      <c r="C383" s="14"/>
      <c r="F383" s="14"/>
    </row>
    <row r="384" spans="3:6" s="5" customFormat="1" ht="11.25">
      <c r="C384" s="14"/>
      <c r="F384" s="14"/>
    </row>
    <row r="385" spans="3:6" s="5" customFormat="1" ht="11.25">
      <c r="C385" s="14"/>
      <c r="F385" s="14"/>
    </row>
    <row r="386" spans="3:6" s="5" customFormat="1" ht="11.25">
      <c r="C386" s="14"/>
      <c r="F386" s="14"/>
    </row>
    <row r="387" spans="3:6" s="5" customFormat="1" ht="11.25">
      <c r="C387" s="14"/>
      <c r="F387" s="14"/>
    </row>
    <row r="388" spans="3:6" s="5" customFormat="1" ht="11.25">
      <c r="C388" s="14"/>
      <c r="F388" s="14"/>
    </row>
    <row r="389" spans="3:6" s="5" customFormat="1" ht="11.25">
      <c r="C389" s="14"/>
      <c r="F389" s="14"/>
    </row>
    <row r="390" spans="3:6" s="5" customFormat="1" ht="11.25">
      <c r="C390" s="14"/>
      <c r="F390" s="14"/>
    </row>
    <row r="391" spans="3:6" s="5" customFormat="1" ht="11.25">
      <c r="C391" s="14"/>
      <c r="F391" s="14"/>
    </row>
    <row r="392" spans="3:6" s="5" customFormat="1" ht="11.25">
      <c r="C392" s="14"/>
      <c r="F392" s="14"/>
    </row>
    <row r="393" spans="3:6" s="5" customFormat="1" ht="11.25">
      <c r="C393" s="14"/>
      <c r="F393" s="14"/>
    </row>
    <row r="394" spans="3:6" s="5" customFormat="1" ht="11.25">
      <c r="C394" s="14"/>
      <c r="F394" s="14"/>
    </row>
    <row r="395" spans="3:6" s="5" customFormat="1" ht="11.25">
      <c r="C395" s="14"/>
      <c r="F395" s="14"/>
    </row>
    <row r="396" spans="3:6" s="5" customFormat="1" ht="11.25">
      <c r="C396" s="14"/>
      <c r="F396" s="14"/>
    </row>
    <row r="397" spans="3:6" s="5" customFormat="1" ht="11.25">
      <c r="C397" s="14"/>
      <c r="F397" s="14"/>
    </row>
    <row r="398" spans="3:6" s="5" customFormat="1" ht="11.25">
      <c r="C398" s="14"/>
      <c r="F398" s="14"/>
    </row>
    <row r="399" spans="3:6" s="5" customFormat="1" ht="11.25">
      <c r="C399" s="14"/>
      <c r="F399" s="14"/>
    </row>
    <row r="400" spans="3:6" s="5" customFormat="1" ht="11.25">
      <c r="C400" s="14"/>
      <c r="F400" s="14"/>
    </row>
    <row r="401" spans="3:6" s="5" customFormat="1" ht="11.25">
      <c r="C401" s="14"/>
      <c r="F401" s="14"/>
    </row>
    <row r="402" spans="3:6" s="5" customFormat="1" ht="11.25">
      <c r="C402" s="14"/>
      <c r="F402" s="14"/>
    </row>
    <row r="403" spans="3:6" s="5" customFormat="1" ht="11.25">
      <c r="C403" s="14"/>
      <c r="F403" s="14"/>
    </row>
    <row r="404" spans="3:6" s="5" customFormat="1" ht="11.25">
      <c r="C404" s="14"/>
      <c r="F404" s="14"/>
    </row>
    <row r="405" spans="3:6" s="5" customFormat="1" ht="11.25">
      <c r="C405" s="14"/>
      <c r="F405" s="14"/>
    </row>
    <row r="406" spans="3:6" s="5" customFormat="1" ht="11.25">
      <c r="C406" s="14"/>
      <c r="F406" s="14"/>
    </row>
    <row r="407" spans="3:6" s="5" customFormat="1" ht="11.25">
      <c r="C407" s="14"/>
      <c r="F407" s="14"/>
    </row>
    <row r="408" spans="3:6" s="5" customFormat="1" ht="11.25">
      <c r="C408" s="14"/>
      <c r="F408" s="14"/>
    </row>
    <row r="409" spans="3:6" s="5" customFormat="1" ht="11.25">
      <c r="C409" s="14"/>
      <c r="F409" s="14"/>
    </row>
    <row r="410" spans="3:6" s="5" customFormat="1" ht="11.25">
      <c r="C410" s="14"/>
      <c r="F410" s="14"/>
    </row>
    <row r="411" spans="3:6" s="5" customFormat="1" ht="11.25">
      <c r="C411" s="14"/>
      <c r="F411" s="14"/>
    </row>
    <row r="412" spans="3:6" s="5" customFormat="1" ht="11.25">
      <c r="C412" s="14"/>
      <c r="F412" s="14"/>
    </row>
    <row r="413" spans="3:6" s="5" customFormat="1" ht="11.25">
      <c r="C413" s="14"/>
      <c r="F413" s="14"/>
    </row>
    <row r="414" spans="3:6" s="5" customFormat="1" ht="11.25">
      <c r="C414" s="14"/>
      <c r="F414" s="14"/>
    </row>
    <row r="415" spans="3:6" s="5" customFormat="1" ht="11.25">
      <c r="C415" s="14"/>
      <c r="F415" s="14"/>
    </row>
    <row r="416" spans="3:6" s="5" customFormat="1" ht="11.25">
      <c r="C416" s="14"/>
      <c r="F416" s="14"/>
    </row>
    <row r="417" spans="3:6" s="5" customFormat="1" ht="11.25">
      <c r="C417" s="14"/>
      <c r="F417" s="14"/>
    </row>
    <row r="418" spans="3:6" s="5" customFormat="1" ht="11.25">
      <c r="C418" s="14"/>
      <c r="F418" s="14"/>
    </row>
    <row r="419" spans="3:6" s="5" customFormat="1" ht="11.25">
      <c r="C419" s="14"/>
      <c r="F419" s="14"/>
    </row>
    <row r="420" spans="3:6" s="5" customFormat="1" ht="11.25">
      <c r="C420" s="14"/>
      <c r="F420" s="14"/>
    </row>
    <row r="421" spans="3:6" s="5" customFormat="1" ht="11.25">
      <c r="C421" s="14"/>
      <c r="F421" s="14"/>
    </row>
    <row r="422" spans="3:6" s="5" customFormat="1" ht="11.25">
      <c r="C422" s="14"/>
      <c r="F422" s="14"/>
    </row>
    <row r="423" spans="3:6" s="5" customFormat="1" ht="11.25">
      <c r="C423" s="14"/>
      <c r="F423" s="14"/>
    </row>
    <row r="424" spans="3:6" s="5" customFormat="1" ht="11.25">
      <c r="C424" s="14"/>
      <c r="F424" s="14"/>
    </row>
    <row r="425" spans="3:6" s="5" customFormat="1" ht="11.25">
      <c r="C425" s="14"/>
      <c r="F425" s="14"/>
    </row>
    <row r="426" spans="3:6" s="5" customFormat="1" ht="11.25">
      <c r="C426" s="14"/>
      <c r="F426" s="14"/>
    </row>
    <row r="427" spans="3:6" s="5" customFormat="1" ht="11.25">
      <c r="C427" s="14"/>
      <c r="F427" s="14"/>
    </row>
    <row r="428" spans="3:6" s="5" customFormat="1" ht="11.25">
      <c r="C428" s="14"/>
      <c r="F428" s="14"/>
    </row>
    <row r="429" spans="3:6" s="5" customFormat="1" ht="11.25">
      <c r="C429" s="14"/>
      <c r="F429" s="14"/>
    </row>
    <row r="430" spans="3:6" s="5" customFormat="1" ht="11.25">
      <c r="C430" s="14"/>
      <c r="F430" s="14"/>
    </row>
    <row r="431" spans="3:6" s="5" customFormat="1" ht="11.25">
      <c r="C431" s="14"/>
      <c r="F431" s="14"/>
    </row>
    <row r="432" spans="3:6" s="5" customFormat="1" ht="11.25">
      <c r="C432" s="14"/>
      <c r="F432" s="14"/>
    </row>
    <row r="433" spans="3:6" s="5" customFormat="1" ht="11.25">
      <c r="C433" s="14"/>
      <c r="F433" s="14"/>
    </row>
    <row r="434" spans="3:6" s="5" customFormat="1" ht="11.25">
      <c r="C434" s="14"/>
      <c r="F434" s="14"/>
    </row>
    <row r="435" spans="3:6" s="5" customFormat="1" ht="11.25">
      <c r="C435" s="14"/>
      <c r="F435" s="14"/>
    </row>
    <row r="436" spans="3:6" s="5" customFormat="1" ht="11.25">
      <c r="C436" s="14"/>
      <c r="F436" s="14"/>
    </row>
    <row r="437" spans="3:6" s="5" customFormat="1" ht="11.25">
      <c r="C437" s="14"/>
      <c r="F437" s="14"/>
    </row>
    <row r="438" spans="3:6" s="5" customFormat="1" ht="11.25">
      <c r="C438" s="14"/>
      <c r="F438" s="14"/>
    </row>
    <row r="439" spans="3:6" s="5" customFormat="1" ht="11.25">
      <c r="C439" s="14"/>
      <c r="F439" s="14"/>
    </row>
    <row r="440" spans="3:6" s="5" customFormat="1" ht="11.25">
      <c r="C440" s="14"/>
      <c r="F440" s="14"/>
    </row>
    <row r="441" spans="3:6" s="5" customFormat="1" ht="11.25">
      <c r="C441" s="14"/>
      <c r="F441" s="14"/>
    </row>
    <row r="442" spans="3:6" s="5" customFormat="1" ht="11.25">
      <c r="C442" s="14"/>
      <c r="F442" s="14"/>
    </row>
    <row r="443" spans="3:6" s="5" customFormat="1" ht="11.25">
      <c r="C443" s="14"/>
      <c r="F443" s="14"/>
    </row>
    <row r="444" spans="3:6" s="5" customFormat="1" ht="11.25">
      <c r="C444" s="14"/>
      <c r="F444" s="14"/>
    </row>
    <row r="445" spans="3:6" s="5" customFormat="1" ht="11.25">
      <c r="C445" s="14"/>
      <c r="F445" s="14"/>
    </row>
    <row r="446" spans="3:6" s="5" customFormat="1" ht="11.25">
      <c r="C446" s="14"/>
      <c r="F446" s="14"/>
    </row>
    <row r="447" spans="3:6" s="5" customFormat="1" ht="11.25">
      <c r="C447" s="14"/>
      <c r="F447" s="14"/>
    </row>
    <row r="448" spans="3:6" s="5" customFormat="1" ht="11.25">
      <c r="C448" s="14"/>
      <c r="F448" s="14"/>
    </row>
    <row r="449" spans="3:6" s="5" customFormat="1" ht="11.25">
      <c r="C449" s="14"/>
      <c r="F449" s="14"/>
    </row>
    <row r="450" spans="3:6" s="5" customFormat="1" ht="11.25">
      <c r="C450" s="14"/>
      <c r="F450" s="14"/>
    </row>
    <row r="451" spans="3:6" s="5" customFormat="1" ht="11.25">
      <c r="C451" s="14"/>
      <c r="F451" s="14"/>
    </row>
    <row r="452" spans="3:6" s="5" customFormat="1" ht="11.25">
      <c r="C452" s="14"/>
      <c r="F452" s="14"/>
    </row>
    <row r="453" spans="3:6" s="5" customFormat="1" ht="11.25">
      <c r="C453" s="14"/>
      <c r="F453" s="14"/>
    </row>
    <row r="454" spans="3:6" s="5" customFormat="1" ht="11.25">
      <c r="C454" s="14"/>
      <c r="F454" s="14"/>
    </row>
    <row r="455" spans="3:6" s="5" customFormat="1" ht="11.25">
      <c r="C455" s="14"/>
      <c r="F455" s="14"/>
    </row>
    <row r="456" spans="3:6" s="5" customFormat="1" ht="11.25">
      <c r="C456" s="14"/>
      <c r="F456" s="14"/>
    </row>
    <row r="457" spans="3:6" s="5" customFormat="1" ht="11.25">
      <c r="C457" s="14"/>
      <c r="F457" s="14"/>
    </row>
    <row r="458" spans="3:6" s="5" customFormat="1" ht="11.25">
      <c r="C458" s="14"/>
      <c r="F458" s="14"/>
    </row>
    <row r="459" spans="3:6" s="5" customFormat="1" ht="11.25">
      <c r="C459" s="14"/>
      <c r="F459" s="14"/>
    </row>
    <row r="460" spans="3:6" s="5" customFormat="1" ht="11.25">
      <c r="C460" s="14"/>
      <c r="F460" s="14"/>
    </row>
    <row r="461" spans="3:6" s="5" customFormat="1" ht="11.25">
      <c r="C461" s="14"/>
      <c r="F461" s="14"/>
    </row>
    <row r="462" spans="3:6" s="5" customFormat="1" ht="11.25">
      <c r="C462" s="14"/>
      <c r="F462" s="14"/>
    </row>
    <row r="463" spans="3:6" s="5" customFormat="1" ht="11.25">
      <c r="C463" s="14"/>
      <c r="F463" s="14"/>
    </row>
    <row r="464" spans="3:6" s="5" customFormat="1" ht="11.25">
      <c r="C464" s="14"/>
      <c r="F464" s="14"/>
    </row>
    <row r="465" spans="3:6" s="5" customFormat="1" ht="11.25">
      <c r="C465" s="14"/>
      <c r="F465" s="14"/>
    </row>
    <row r="466" spans="3:6" s="5" customFormat="1" ht="11.25">
      <c r="C466" s="14"/>
      <c r="F466" s="14"/>
    </row>
    <row r="467" spans="3:6" s="5" customFormat="1" ht="11.25">
      <c r="C467" s="14"/>
      <c r="F467" s="14"/>
    </row>
    <row r="468" spans="3:6" s="5" customFormat="1" ht="11.25">
      <c r="C468" s="14"/>
      <c r="F468" s="14"/>
    </row>
    <row r="469" spans="3:6" s="5" customFormat="1" ht="11.25">
      <c r="C469" s="14"/>
      <c r="F469" s="14"/>
    </row>
    <row r="470" spans="3:6" s="5" customFormat="1" ht="11.25">
      <c r="C470" s="14"/>
      <c r="F470" s="14"/>
    </row>
    <row r="471" spans="3:6" s="5" customFormat="1" ht="11.25">
      <c r="C471" s="14"/>
      <c r="F471" s="14"/>
    </row>
    <row r="472" spans="3:6" s="5" customFormat="1" ht="11.25">
      <c r="C472" s="14"/>
      <c r="F472" s="14"/>
    </row>
    <row r="473" spans="3:6" s="5" customFormat="1" ht="11.25">
      <c r="C473" s="14"/>
      <c r="F473" s="14"/>
    </row>
    <row r="474" spans="3:6" s="5" customFormat="1" ht="11.25">
      <c r="C474" s="14"/>
      <c r="F474" s="14"/>
    </row>
    <row r="475" spans="3:6" s="5" customFormat="1" ht="11.25">
      <c r="C475" s="14"/>
      <c r="F475" s="14"/>
    </row>
    <row r="476" spans="3:6" s="5" customFormat="1" ht="11.25">
      <c r="C476" s="14"/>
      <c r="F476" s="14"/>
    </row>
    <row r="477" spans="3:6" s="5" customFormat="1" ht="11.25">
      <c r="C477" s="14"/>
      <c r="F477" s="14"/>
    </row>
    <row r="478" spans="3:6" s="5" customFormat="1" ht="11.25">
      <c r="C478" s="14"/>
      <c r="F478" s="14"/>
    </row>
    <row r="479" spans="3:6" s="5" customFormat="1" ht="11.25">
      <c r="C479" s="14"/>
      <c r="F479" s="14"/>
    </row>
    <row r="480" spans="3:6" s="5" customFormat="1" ht="11.25">
      <c r="C480" s="14"/>
      <c r="F480" s="14"/>
    </row>
    <row r="481" spans="3:6" s="5" customFormat="1" ht="11.25">
      <c r="C481" s="14"/>
      <c r="F481" s="14"/>
    </row>
    <row r="482" spans="3:6" s="5" customFormat="1" ht="11.25">
      <c r="C482" s="14"/>
      <c r="F482" s="14"/>
    </row>
    <row r="483" spans="3:6" s="5" customFormat="1" ht="11.25">
      <c r="C483" s="14"/>
      <c r="F483" s="14"/>
    </row>
    <row r="484" spans="3:6" s="5" customFormat="1" ht="11.25">
      <c r="C484" s="14"/>
      <c r="F484" s="14"/>
    </row>
    <row r="485" spans="3:6" s="5" customFormat="1" ht="11.25">
      <c r="C485" s="14"/>
      <c r="F485" s="14"/>
    </row>
    <row r="486" spans="3:6" s="5" customFormat="1" ht="11.25">
      <c r="C486" s="14"/>
      <c r="F486" s="14"/>
    </row>
    <row r="487" spans="3:6" s="5" customFormat="1" ht="11.25">
      <c r="C487" s="14"/>
      <c r="F487" s="14"/>
    </row>
    <row r="488" spans="3:6" s="5" customFormat="1" ht="11.25">
      <c r="C488" s="14"/>
      <c r="F488" s="14"/>
    </row>
    <row r="489" spans="3:6" s="5" customFormat="1" ht="11.25">
      <c r="C489" s="14"/>
      <c r="F489" s="14"/>
    </row>
    <row r="490" spans="3:6" s="5" customFormat="1" ht="11.25">
      <c r="C490" s="14"/>
      <c r="F490" s="14"/>
    </row>
    <row r="491" spans="3:6" s="5" customFormat="1" ht="11.25">
      <c r="C491" s="14"/>
      <c r="F491" s="14"/>
    </row>
    <row r="492" spans="3:6" s="5" customFormat="1" ht="11.25">
      <c r="C492" s="14"/>
      <c r="F492" s="14"/>
    </row>
    <row r="493" spans="3:6" s="5" customFormat="1" ht="11.25">
      <c r="C493" s="14"/>
      <c r="F493" s="14"/>
    </row>
    <row r="494" spans="3:6" s="5" customFormat="1" ht="11.25">
      <c r="C494" s="14"/>
      <c r="F494" s="14"/>
    </row>
    <row r="495" spans="3:6" s="5" customFormat="1" ht="11.25">
      <c r="C495" s="14"/>
      <c r="F495" s="14"/>
    </row>
    <row r="496" spans="3:6" s="5" customFormat="1" ht="11.25">
      <c r="C496" s="14"/>
      <c r="F496" s="14"/>
    </row>
    <row r="497" spans="3:6" s="5" customFormat="1" ht="11.25">
      <c r="C497" s="14"/>
      <c r="F497" s="14"/>
    </row>
    <row r="498" spans="3:6" s="5" customFormat="1" ht="11.25">
      <c r="C498" s="14"/>
      <c r="F498" s="14"/>
    </row>
    <row r="499" spans="3:6" s="5" customFormat="1" ht="11.25">
      <c r="C499" s="14"/>
      <c r="F499" s="14"/>
    </row>
    <row r="500" spans="3:6" s="5" customFormat="1" ht="11.25">
      <c r="C500" s="14"/>
      <c r="F500" s="14"/>
    </row>
    <row r="501" spans="3:6" s="5" customFormat="1" ht="11.25">
      <c r="C501" s="14"/>
      <c r="F501" s="14"/>
    </row>
    <row r="502" spans="3:6" s="5" customFormat="1" ht="11.25">
      <c r="C502" s="14"/>
      <c r="F502" s="14"/>
    </row>
    <row r="503" spans="3:6" s="5" customFormat="1" ht="11.25">
      <c r="C503" s="14"/>
      <c r="F503" s="14"/>
    </row>
    <row r="504" spans="3:6" s="5" customFormat="1" ht="11.25">
      <c r="C504" s="14"/>
      <c r="F504" s="14"/>
    </row>
    <row r="505" spans="3:6" s="5" customFormat="1" ht="11.25">
      <c r="C505" s="14"/>
      <c r="F505" s="14"/>
    </row>
    <row r="506" spans="3:6" s="5" customFormat="1" ht="11.25">
      <c r="C506" s="14"/>
      <c r="F506" s="14"/>
    </row>
    <row r="507" spans="3:6" s="5" customFormat="1" ht="11.25">
      <c r="C507" s="14"/>
      <c r="F507" s="14"/>
    </row>
    <row r="508" spans="3:6" s="5" customFormat="1" ht="11.25">
      <c r="C508" s="14"/>
      <c r="F508" s="14"/>
    </row>
    <row r="509" spans="3:6" s="5" customFormat="1" ht="11.25">
      <c r="C509" s="14"/>
      <c r="F509" s="14"/>
    </row>
    <row r="510" spans="3:6" s="5" customFormat="1" ht="11.25">
      <c r="C510" s="14"/>
      <c r="F510" s="14"/>
    </row>
    <row r="511" spans="3:6" s="5" customFormat="1" ht="11.25">
      <c r="C511" s="14"/>
      <c r="F511" s="14"/>
    </row>
    <row r="512" spans="3:6" s="5" customFormat="1" ht="11.25">
      <c r="C512" s="14"/>
      <c r="F512" s="14"/>
    </row>
    <row r="513" spans="3:6" s="5" customFormat="1" ht="11.25">
      <c r="C513" s="14"/>
      <c r="F513" s="14"/>
    </row>
    <row r="514" spans="3:6" s="5" customFormat="1" ht="11.25">
      <c r="C514" s="14"/>
      <c r="F514" s="14"/>
    </row>
    <row r="515" spans="3:6" s="5" customFormat="1" ht="11.25">
      <c r="C515" s="14"/>
      <c r="F515" s="14"/>
    </row>
    <row r="516" spans="3:6" s="5" customFormat="1" ht="11.25">
      <c r="C516" s="14"/>
      <c r="F516" s="14"/>
    </row>
    <row r="517" spans="3:6" s="5" customFormat="1" ht="11.25">
      <c r="C517" s="14"/>
      <c r="F517" s="14"/>
    </row>
    <row r="518" spans="3:6" s="5" customFormat="1" ht="11.25">
      <c r="C518" s="14"/>
      <c r="F518" s="14"/>
    </row>
    <row r="519" spans="3:6" s="5" customFormat="1" ht="11.25">
      <c r="C519" s="14"/>
      <c r="F519" s="14"/>
    </row>
    <row r="520" spans="3:6" s="5" customFormat="1" ht="11.25">
      <c r="C520" s="14"/>
      <c r="F520" s="14"/>
    </row>
    <row r="521" spans="3:6" s="5" customFormat="1" ht="11.25">
      <c r="C521" s="14"/>
      <c r="F521" s="14"/>
    </row>
    <row r="522" spans="3:6" s="5" customFormat="1" ht="11.25">
      <c r="C522" s="14"/>
      <c r="F522" s="14"/>
    </row>
    <row r="523" spans="3:6" s="5" customFormat="1" ht="11.25">
      <c r="C523" s="14"/>
      <c r="F523" s="14"/>
    </row>
    <row r="524" spans="3:6" s="5" customFormat="1" ht="11.25">
      <c r="C524" s="14"/>
      <c r="F524" s="14"/>
    </row>
    <row r="525" spans="3:6" s="5" customFormat="1" ht="11.25">
      <c r="C525" s="14"/>
      <c r="F525" s="14"/>
    </row>
    <row r="526" spans="3:6" s="5" customFormat="1" ht="11.25">
      <c r="C526" s="14"/>
      <c r="F526" s="14"/>
    </row>
    <row r="527" spans="3:6" s="5" customFormat="1" ht="11.25">
      <c r="C527" s="14"/>
      <c r="F527" s="14"/>
    </row>
    <row r="528" spans="3:6" s="5" customFormat="1" ht="11.25">
      <c r="C528" s="14"/>
      <c r="F528" s="14"/>
    </row>
    <row r="529" spans="3:6" s="5" customFormat="1" ht="11.25">
      <c r="C529" s="14"/>
      <c r="F529" s="14"/>
    </row>
    <row r="530" spans="3:6" s="5" customFormat="1" ht="11.25">
      <c r="C530" s="14"/>
      <c r="F530" s="14"/>
    </row>
    <row r="531" spans="3:6" s="5" customFormat="1" ht="11.25">
      <c r="C531" s="14"/>
      <c r="F531" s="14"/>
    </row>
    <row r="532" spans="3:6" s="5" customFormat="1" ht="11.25">
      <c r="C532" s="14"/>
      <c r="F532" s="14"/>
    </row>
    <row r="533" spans="3:6" s="5" customFormat="1" ht="11.25">
      <c r="C533" s="14"/>
      <c r="F533" s="14"/>
    </row>
    <row r="534" spans="3:6" s="5" customFormat="1" ht="11.25">
      <c r="C534" s="14"/>
      <c r="F534" s="14"/>
    </row>
    <row r="535" spans="3:6" s="5" customFormat="1" ht="11.25">
      <c r="C535" s="14"/>
      <c r="F535" s="14"/>
    </row>
    <row r="536" spans="3:6" s="5" customFormat="1" ht="11.25">
      <c r="C536" s="14"/>
      <c r="F536" s="14"/>
    </row>
    <row r="537" spans="3:6" s="5" customFormat="1" ht="11.25">
      <c r="C537" s="14"/>
      <c r="F537" s="14"/>
    </row>
    <row r="538" spans="3:6" s="5" customFormat="1" ht="11.25">
      <c r="C538" s="14"/>
      <c r="F538" s="14"/>
    </row>
    <row r="539" spans="3:6" s="5" customFormat="1" ht="11.25">
      <c r="C539" s="14"/>
      <c r="F539" s="14"/>
    </row>
    <row r="540" spans="3:6" s="5" customFormat="1" ht="11.25">
      <c r="C540" s="14"/>
      <c r="F540" s="14"/>
    </row>
    <row r="541" spans="3:6" s="5" customFormat="1" ht="11.25">
      <c r="C541" s="14"/>
      <c r="F541" s="14"/>
    </row>
    <row r="542" spans="3:6" s="5" customFormat="1" ht="11.25">
      <c r="C542" s="14"/>
      <c r="F542" s="14"/>
    </row>
    <row r="543" spans="3:6" s="5" customFormat="1" ht="11.25">
      <c r="C543" s="14"/>
      <c r="F543" s="14"/>
    </row>
    <row r="544" spans="3:6" s="5" customFormat="1" ht="11.25">
      <c r="C544" s="14"/>
      <c r="F544" s="14"/>
    </row>
    <row r="545" spans="3:6" s="5" customFormat="1" ht="11.25">
      <c r="C545" s="14"/>
      <c r="F545" s="14"/>
    </row>
    <row r="546" spans="3:6" s="5" customFormat="1" ht="11.25">
      <c r="C546" s="14"/>
      <c r="F546" s="14"/>
    </row>
    <row r="547" spans="3:6" s="5" customFormat="1" ht="11.25">
      <c r="C547" s="14"/>
      <c r="F547" s="14"/>
    </row>
    <row r="548" spans="3:6" s="5" customFormat="1" ht="11.25">
      <c r="C548" s="14"/>
      <c r="F548" s="14"/>
    </row>
    <row r="549" spans="3:6" s="5" customFormat="1" ht="11.25">
      <c r="C549" s="14"/>
      <c r="F549" s="14"/>
    </row>
    <row r="550" spans="3:6" s="5" customFormat="1" ht="11.25">
      <c r="C550" s="14"/>
      <c r="F550" s="14"/>
    </row>
    <row r="551" spans="3:6" s="5" customFormat="1" ht="11.25">
      <c r="C551" s="14"/>
      <c r="F551" s="14"/>
    </row>
    <row r="552" spans="3:6" s="5" customFormat="1" ht="11.25">
      <c r="C552" s="14"/>
      <c r="F552" s="14"/>
    </row>
    <row r="553" spans="3:6" s="5" customFormat="1" ht="11.25">
      <c r="C553" s="14"/>
      <c r="F553" s="14"/>
    </row>
    <row r="554" spans="3:6" s="5" customFormat="1" ht="11.25">
      <c r="C554" s="14"/>
      <c r="F554" s="14"/>
    </row>
    <row r="555" spans="3:6" s="5" customFormat="1" ht="11.25">
      <c r="C555" s="14"/>
      <c r="F555" s="14"/>
    </row>
    <row r="556" spans="3:6" s="5" customFormat="1" ht="11.25">
      <c r="C556" s="14"/>
      <c r="F556" s="14"/>
    </row>
    <row r="557" spans="3:6" s="5" customFormat="1" ht="11.25">
      <c r="C557" s="14"/>
      <c r="F557" s="14"/>
    </row>
    <row r="558" spans="3:6" s="5" customFormat="1" ht="11.25">
      <c r="C558" s="14"/>
      <c r="F558" s="14"/>
    </row>
    <row r="559" spans="3:6" s="5" customFormat="1" ht="11.25">
      <c r="C559" s="14"/>
      <c r="F559" s="14"/>
    </row>
    <row r="560" spans="3:6" s="5" customFormat="1" ht="11.25">
      <c r="C560" s="14"/>
      <c r="F560" s="14"/>
    </row>
    <row r="561" spans="3:6" s="5" customFormat="1" ht="11.25">
      <c r="C561" s="14"/>
      <c r="F561" s="14"/>
    </row>
    <row r="562" spans="3:6" s="5" customFormat="1" ht="11.25">
      <c r="C562" s="14"/>
      <c r="F562" s="14"/>
    </row>
    <row r="563" spans="3:6" s="5" customFormat="1" ht="11.25">
      <c r="C563" s="14"/>
      <c r="F563" s="14"/>
    </row>
    <row r="564" spans="3:6" s="5" customFormat="1" ht="11.25">
      <c r="C564" s="14"/>
      <c r="F564" s="14"/>
    </row>
    <row r="565" spans="3:6" s="5" customFormat="1" ht="11.25">
      <c r="C565" s="14"/>
      <c r="F565" s="14"/>
    </row>
    <row r="566" spans="3:6" s="5" customFormat="1" ht="11.25">
      <c r="C566" s="14"/>
      <c r="F566" s="14"/>
    </row>
    <row r="567" spans="3:6" s="5" customFormat="1" ht="11.25">
      <c r="C567" s="14"/>
      <c r="F567" s="14"/>
    </row>
    <row r="568" spans="3:6" s="5" customFormat="1" ht="11.25">
      <c r="C568" s="14"/>
      <c r="F568" s="14"/>
    </row>
    <row r="569" spans="3:6" s="5" customFormat="1" ht="11.25">
      <c r="C569" s="14"/>
      <c r="F569" s="14"/>
    </row>
    <row r="570" spans="3:6" s="5" customFormat="1" ht="11.25">
      <c r="C570" s="14"/>
      <c r="F570" s="14"/>
    </row>
    <row r="571" spans="3:6" s="5" customFormat="1" ht="11.25">
      <c r="C571" s="14"/>
      <c r="F571" s="14"/>
    </row>
    <row r="572" spans="3:6" s="5" customFormat="1" ht="11.25">
      <c r="C572" s="14"/>
      <c r="F572" s="14"/>
    </row>
    <row r="573" spans="3:6" s="5" customFormat="1" ht="11.25">
      <c r="C573" s="14"/>
      <c r="F573" s="14"/>
    </row>
    <row r="574" spans="3:6" s="5" customFormat="1" ht="11.25">
      <c r="C574" s="14"/>
      <c r="F574" s="14"/>
    </row>
    <row r="575" spans="3:6" s="5" customFormat="1" ht="11.25">
      <c r="C575" s="14"/>
      <c r="F575" s="14"/>
    </row>
    <row r="576" spans="3:6" s="5" customFormat="1" ht="11.25">
      <c r="C576" s="14"/>
      <c r="F576" s="14"/>
    </row>
    <row r="577" spans="3:6" s="5" customFormat="1" ht="11.25">
      <c r="C577" s="14"/>
      <c r="F577" s="14"/>
    </row>
    <row r="578" spans="3:6" s="5" customFormat="1" ht="11.25">
      <c r="C578" s="14"/>
      <c r="F578" s="14"/>
    </row>
    <row r="579" spans="3:6" s="5" customFormat="1" ht="11.25">
      <c r="C579" s="14"/>
      <c r="F579" s="14"/>
    </row>
    <row r="580" spans="3:6" s="5" customFormat="1" ht="11.25">
      <c r="C580" s="14"/>
      <c r="F580" s="14"/>
    </row>
    <row r="581" spans="3:6" s="5" customFormat="1" ht="11.25">
      <c r="C581" s="14"/>
      <c r="F581" s="14"/>
    </row>
    <row r="582" spans="3:6" s="5" customFormat="1" ht="11.25">
      <c r="C582" s="14"/>
      <c r="F582" s="14"/>
    </row>
    <row r="583" spans="3:6" s="5" customFormat="1" ht="11.25">
      <c r="C583" s="14"/>
      <c r="F583" s="14"/>
    </row>
    <row r="584" spans="3:6" s="5" customFormat="1" ht="11.25">
      <c r="C584" s="14"/>
      <c r="F584" s="14"/>
    </row>
    <row r="585" spans="3:6" s="5" customFormat="1" ht="11.25">
      <c r="C585" s="14"/>
      <c r="F585" s="14"/>
    </row>
    <row r="586" spans="3:6" s="5" customFormat="1" ht="11.25">
      <c r="C586" s="14"/>
      <c r="F586" s="14"/>
    </row>
    <row r="587" spans="3:6" s="5" customFormat="1" ht="11.25">
      <c r="C587" s="14"/>
      <c r="F587" s="14"/>
    </row>
    <row r="588" spans="3:6" s="5" customFormat="1" ht="11.25">
      <c r="C588" s="14"/>
      <c r="F588" s="14"/>
    </row>
    <row r="589" spans="3:6" s="5" customFormat="1" ht="11.25">
      <c r="C589" s="14"/>
      <c r="F589" s="14"/>
    </row>
    <row r="590" spans="3:6" s="5" customFormat="1" ht="11.25">
      <c r="C590" s="14"/>
      <c r="F590" s="14"/>
    </row>
    <row r="591" spans="3:6" s="5" customFormat="1" ht="11.25">
      <c r="C591" s="14"/>
      <c r="F591" s="14"/>
    </row>
    <row r="592" spans="3:6" s="5" customFormat="1" ht="11.25">
      <c r="C592" s="14"/>
      <c r="F592" s="14"/>
    </row>
    <row r="593" spans="3:6" s="5" customFormat="1" ht="11.25">
      <c r="C593" s="14"/>
      <c r="F593" s="14"/>
    </row>
    <row r="594" spans="3:6" s="5" customFormat="1" ht="11.25">
      <c r="C594" s="14"/>
      <c r="F594" s="14"/>
    </row>
    <row r="595" spans="3:6" s="5" customFormat="1" ht="11.25">
      <c r="C595" s="14"/>
      <c r="F595" s="14"/>
    </row>
    <row r="596" spans="3:6" s="5" customFormat="1" ht="11.25">
      <c r="C596" s="14"/>
      <c r="F596" s="14"/>
    </row>
    <row r="597" spans="3:6" s="5" customFormat="1" ht="11.25">
      <c r="C597" s="14"/>
      <c r="F597" s="14"/>
    </row>
    <row r="598" spans="3:6" s="5" customFormat="1" ht="11.25">
      <c r="C598" s="14"/>
      <c r="F598" s="14"/>
    </row>
    <row r="599" spans="3:6" s="5" customFormat="1" ht="11.25">
      <c r="C599" s="14"/>
      <c r="F599" s="14"/>
    </row>
    <row r="600" spans="3:6" s="5" customFormat="1" ht="11.25">
      <c r="C600" s="14"/>
      <c r="F600" s="14"/>
    </row>
    <row r="601" spans="3:6" s="5" customFormat="1" ht="11.25">
      <c r="C601" s="14"/>
      <c r="F601" s="14"/>
    </row>
    <row r="602" spans="3:6" s="5" customFormat="1" ht="11.25">
      <c r="C602" s="14"/>
      <c r="F602" s="14"/>
    </row>
    <row r="603" spans="3:6" s="5" customFormat="1" ht="11.25">
      <c r="C603" s="14"/>
      <c r="F603" s="14"/>
    </row>
    <row r="604" spans="3:6" s="5" customFormat="1" ht="11.25">
      <c r="C604" s="14"/>
      <c r="F604" s="14"/>
    </row>
    <row r="605" spans="3:6" s="5" customFormat="1" ht="11.25">
      <c r="C605" s="14"/>
      <c r="F605" s="14"/>
    </row>
    <row r="606" spans="3:6" s="5" customFormat="1" ht="11.25">
      <c r="C606" s="14"/>
      <c r="F606" s="14"/>
    </row>
    <row r="607" spans="3:6" s="5" customFormat="1" ht="11.25">
      <c r="C607" s="14"/>
      <c r="F607" s="14"/>
    </row>
    <row r="608" spans="3:6" s="5" customFormat="1" ht="11.25">
      <c r="C608" s="14"/>
      <c r="F608" s="14"/>
    </row>
    <row r="609" spans="3:6" s="5" customFormat="1" ht="11.25">
      <c r="C609" s="14"/>
      <c r="F609" s="14"/>
    </row>
    <row r="610" spans="3:6" s="5" customFormat="1" ht="11.25">
      <c r="C610" s="14"/>
      <c r="F610" s="14"/>
    </row>
    <row r="611" spans="3:6" s="5" customFormat="1" ht="11.25">
      <c r="C611" s="14"/>
      <c r="F611" s="14"/>
    </row>
    <row r="612" spans="3:6" s="5" customFormat="1" ht="11.25">
      <c r="C612" s="14"/>
      <c r="F612" s="14"/>
    </row>
    <row r="613" spans="3:6" s="5" customFormat="1" ht="11.25">
      <c r="C613" s="14"/>
      <c r="F613" s="14"/>
    </row>
    <row r="614" spans="3:6" s="5" customFormat="1" ht="11.25">
      <c r="C614" s="14"/>
      <c r="F614" s="14"/>
    </row>
    <row r="615" spans="3:6" s="5" customFormat="1" ht="11.25">
      <c r="C615" s="14"/>
      <c r="F615" s="14"/>
    </row>
    <row r="616" spans="3:6" s="5" customFormat="1" ht="11.25">
      <c r="C616" s="14"/>
      <c r="F616" s="14"/>
    </row>
    <row r="617" spans="3:6" s="5" customFormat="1" ht="11.25">
      <c r="C617" s="14"/>
      <c r="F617" s="14"/>
    </row>
    <row r="618" spans="3:6" s="5" customFormat="1" ht="11.25">
      <c r="C618" s="14"/>
      <c r="F618" s="14"/>
    </row>
    <row r="619" spans="3:6" s="5" customFormat="1" ht="11.25">
      <c r="C619" s="14"/>
      <c r="F619" s="14"/>
    </row>
    <row r="620" spans="3:6" s="5" customFormat="1" ht="11.25">
      <c r="C620" s="14"/>
      <c r="F620" s="14"/>
    </row>
    <row r="621" spans="3:6" s="5" customFormat="1" ht="11.25">
      <c r="C621" s="14"/>
      <c r="F621" s="14"/>
    </row>
    <row r="622" spans="3:6" s="5" customFormat="1" ht="11.25">
      <c r="C622" s="14"/>
      <c r="F622" s="14"/>
    </row>
    <row r="623" spans="3:6" s="5" customFormat="1" ht="11.25">
      <c r="C623" s="14"/>
      <c r="F623" s="14"/>
    </row>
    <row r="624" spans="3:6" s="5" customFormat="1" ht="11.25">
      <c r="C624" s="14"/>
      <c r="F624" s="14"/>
    </row>
    <row r="625" spans="3:6" s="5" customFormat="1" ht="11.25">
      <c r="C625" s="14"/>
      <c r="F625" s="14"/>
    </row>
    <row r="626" spans="3:6" s="5" customFormat="1" ht="11.25">
      <c r="C626" s="14"/>
      <c r="F626" s="14"/>
    </row>
    <row r="627" spans="3:6" s="5" customFormat="1" ht="11.25">
      <c r="C627" s="14"/>
      <c r="F627" s="14"/>
    </row>
    <row r="628" spans="3:6" s="5" customFormat="1" ht="11.25">
      <c r="C628" s="14"/>
      <c r="F628" s="14"/>
    </row>
    <row r="629" spans="3:6" s="5" customFormat="1" ht="11.25">
      <c r="C629" s="14"/>
      <c r="F629" s="14"/>
    </row>
    <row r="630" spans="3:6" s="5" customFormat="1" ht="11.25">
      <c r="C630" s="14"/>
      <c r="F630" s="14"/>
    </row>
    <row r="631" spans="3:6" s="5" customFormat="1" ht="11.25">
      <c r="C631" s="14"/>
      <c r="F631" s="14"/>
    </row>
    <row r="632" spans="3:6" s="5" customFormat="1" ht="11.25">
      <c r="C632" s="14"/>
      <c r="F632" s="14"/>
    </row>
    <row r="633" spans="3:6" s="5" customFormat="1" ht="11.25">
      <c r="C633" s="14"/>
      <c r="F633" s="14"/>
    </row>
    <row r="634" spans="3:6" s="5" customFormat="1" ht="11.25">
      <c r="C634" s="14"/>
      <c r="F634" s="14"/>
    </row>
    <row r="635" spans="3:6" s="5" customFormat="1" ht="11.25">
      <c r="C635" s="14"/>
      <c r="F635" s="14"/>
    </row>
    <row r="636" spans="3:6" s="5" customFormat="1" ht="11.25">
      <c r="C636" s="14"/>
      <c r="F636" s="14"/>
    </row>
    <row r="637" spans="3:6" s="5" customFormat="1" ht="11.25">
      <c r="C637" s="14"/>
      <c r="F637" s="14"/>
    </row>
    <row r="638" spans="3:6" s="5" customFormat="1" ht="11.25">
      <c r="C638" s="14"/>
      <c r="F638" s="14"/>
    </row>
    <row r="639" spans="3:6" s="5" customFormat="1" ht="11.25">
      <c r="C639" s="14"/>
      <c r="F639" s="14"/>
    </row>
    <row r="640" spans="3:6" s="5" customFormat="1" ht="11.25">
      <c r="C640" s="14"/>
      <c r="F640" s="14"/>
    </row>
    <row r="641" spans="3:6" s="5" customFormat="1" ht="11.25">
      <c r="C641" s="14"/>
      <c r="F641" s="14"/>
    </row>
    <row r="642" spans="3:6" s="5" customFormat="1" ht="11.25">
      <c r="C642" s="14"/>
      <c r="F642" s="14"/>
    </row>
    <row r="643" spans="3:6" s="5" customFormat="1" ht="11.25">
      <c r="C643" s="14"/>
      <c r="F643" s="14"/>
    </row>
    <row r="644" spans="3:6" s="5" customFormat="1" ht="11.25">
      <c r="C644" s="14"/>
      <c r="F644" s="14"/>
    </row>
    <row r="645" spans="3:6" s="5" customFormat="1" ht="11.25">
      <c r="C645" s="14"/>
      <c r="F645" s="14"/>
    </row>
    <row r="646" spans="3:6" s="5" customFormat="1" ht="11.25">
      <c r="C646" s="14"/>
      <c r="F646" s="14"/>
    </row>
    <row r="647" spans="3:6" s="5" customFormat="1" ht="11.25">
      <c r="C647" s="14"/>
      <c r="F647" s="14"/>
    </row>
    <row r="648" spans="3:6" s="5" customFormat="1" ht="11.25">
      <c r="C648" s="14"/>
      <c r="F648" s="14"/>
    </row>
    <row r="649" spans="3:6" s="5" customFormat="1" ht="11.25">
      <c r="C649" s="14"/>
      <c r="F649" s="14"/>
    </row>
    <row r="650" spans="3:6" s="5" customFormat="1" ht="11.25">
      <c r="C650" s="14"/>
      <c r="F650" s="14"/>
    </row>
    <row r="651" spans="3:6" s="5" customFormat="1" ht="11.25">
      <c r="C651" s="14"/>
      <c r="F651" s="14"/>
    </row>
    <row r="652" spans="3:6" s="5" customFormat="1" ht="11.25">
      <c r="C652" s="14"/>
      <c r="F652" s="14"/>
    </row>
    <row r="653" spans="3:6" s="5" customFormat="1" ht="11.25">
      <c r="C653" s="14"/>
      <c r="F653" s="14"/>
    </row>
    <row r="654" spans="3:6" s="5" customFormat="1" ht="11.25">
      <c r="C654" s="14"/>
      <c r="F654" s="14"/>
    </row>
    <row r="655" spans="3:6" s="5" customFormat="1" ht="11.25">
      <c r="C655" s="14"/>
      <c r="F655" s="14"/>
    </row>
    <row r="656" spans="3:6" s="5" customFormat="1" ht="11.25">
      <c r="C656" s="14"/>
      <c r="F656" s="14"/>
    </row>
    <row r="657" spans="3:6" s="5" customFormat="1" ht="11.25">
      <c r="C657" s="14"/>
      <c r="F657" s="14"/>
    </row>
    <row r="658" spans="3:6" s="5" customFormat="1" ht="11.25">
      <c r="C658" s="14"/>
      <c r="F658" s="14"/>
    </row>
    <row r="659" spans="3:6" s="5" customFormat="1" ht="11.25">
      <c r="C659" s="14"/>
      <c r="F659" s="14"/>
    </row>
    <row r="660" spans="3:6" s="5" customFormat="1" ht="11.25">
      <c r="C660" s="14"/>
      <c r="F660" s="14"/>
    </row>
    <row r="661" spans="3:6" s="5" customFormat="1" ht="11.25">
      <c r="C661" s="14"/>
      <c r="F661" s="14"/>
    </row>
    <row r="662" spans="3:6" s="5" customFormat="1" ht="11.25">
      <c r="C662" s="14"/>
      <c r="F662" s="14"/>
    </row>
    <row r="663" spans="3:6" s="5" customFormat="1" ht="11.25">
      <c r="C663" s="14"/>
      <c r="F663" s="14"/>
    </row>
    <row r="664" spans="3:6" s="5" customFormat="1" ht="11.25">
      <c r="C664" s="14"/>
      <c r="F664" s="14"/>
    </row>
    <row r="665" spans="3:6" s="5" customFormat="1" ht="11.25">
      <c r="C665" s="14"/>
      <c r="F665" s="14"/>
    </row>
    <row r="666" spans="3:6" s="5" customFormat="1" ht="11.25">
      <c r="C666" s="14"/>
      <c r="F666" s="14"/>
    </row>
    <row r="667" spans="3:6" s="5" customFormat="1" ht="11.25">
      <c r="C667" s="14"/>
      <c r="F667" s="14"/>
    </row>
    <row r="668" spans="3:6" s="5" customFormat="1" ht="11.25">
      <c r="C668" s="14"/>
      <c r="F668" s="14"/>
    </row>
    <row r="669" spans="3:6" s="5" customFormat="1" ht="11.25">
      <c r="C669" s="14"/>
      <c r="F669" s="14"/>
    </row>
    <row r="670" spans="3:6" s="5" customFormat="1" ht="11.25">
      <c r="C670" s="14"/>
      <c r="F670" s="14"/>
    </row>
    <row r="671" spans="3:6" s="5" customFormat="1" ht="11.25">
      <c r="C671" s="14"/>
      <c r="F671" s="14"/>
    </row>
    <row r="672" spans="3:6" s="5" customFormat="1" ht="11.25">
      <c r="C672" s="14"/>
      <c r="F672" s="14"/>
    </row>
    <row r="673" spans="3:6" s="5" customFormat="1" ht="11.25">
      <c r="C673" s="14"/>
      <c r="F673" s="14"/>
    </row>
    <row r="674" spans="3:6" s="5" customFormat="1" ht="11.25">
      <c r="C674" s="14"/>
      <c r="F674" s="14"/>
    </row>
    <row r="675" spans="3:6" s="5" customFormat="1" ht="11.25">
      <c r="C675" s="14"/>
      <c r="F675" s="14"/>
    </row>
    <row r="676" spans="3:6" s="5" customFormat="1" ht="11.25">
      <c r="C676" s="14"/>
      <c r="F676" s="14"/>
    </row>
    <row r="677" spans="3:6" s="5" customFormat="1" ht="11.25">
      <c r="C677" s="14"/>
      <c r="F677" s="14"/>
    </row>
    <row r="678" spans="3:6" s="5" customFormat="1" ht="11.25">
      <c r="C678" s="14"/>
      <c r="F678" s="14"/>
    </row>
    <row r="679" spans="3:6" s="5" customFormat="1" ht="11.25">
      <c r="C679" s="14"/>
      <c r="F679" s="14"/>
    </row>
    <row r="680" spans="3:6" s="5" customFormat="1" ht="11.25">
      <c r="C680" s="14"/>
      <c r="F680" s="14"/>
    </row>
    <row r="681" spans="3:6" s="5" customFormat="1" ht="11.25">
      <c r="C681" s="14"/>
      <c r="F681" s="14"/>
    </row>
    <row r="682" spans="3:6" s="5" customFormat="1" ht="11.25">
      <c r="C682" s="14"/>
      <c r="F682" s="14"/>
    </row>
    <row r="683" spans="3:6" s="5" customFormat="1" ht="11.25">
      <c r="C683" s="14"/>
      <c r="F683" s="14"/>
    </row>
    <row r="684" spans="3:6" s="5" customFormat="1" ht="11.25">
      <c r="C684" s="14"/>
      <c r="F684" s="14"/>
    </row>
    <row r="685" spans="3:6" s="5" customFormat="1" ht="11.25">
      <c r="C685" s="14"/>
      <c r="F685" s="14"/>
    </row>
    <row r="686" spans="3:6" s="5" customFormat="1" ht="11.25">
      <c r="C686" s="14"/>
      <c r="F686" s="14"/>
    </row>
    <row r="687" spans="3:6" s="5" customFormat="1" ht="11.25">
      <c r="C687" s="14"/>
      <c r="F687" s="14"/>
    </row>
    <row r="688" spans="3:6" s="5" customFormat="1" ht="11.25">
      <c r="C688" s="14"/>
      <c r="F688" s="14"/>
    </row>
    <row r="689" spans="3:6" s="5" customFormat="1" ht="11.25">
      <c r="C689" s="14"/>
      <c r="F689" s="14"/>
    </row>
    <row r="690" spans="3:6" s="5" customFormat="1" ht="11.25">
      <c r="C690" s="14"/>
      <c r="F690" s="14"/>
    </row>
    <row r="691" spans="3:6" s="5" customFormat="1" ht="11.25">
      <c r="C691" s="14"/>
      <c r="F691" s="14"/>
    </row>
    <row r="692" spans="3:6" s="5" customFormat="1" ht="11.25">
      <c r="C692" s="14"/>
      <c r="F692" s="14"/>
    </row>
    <row r="693" spans="3:6" s="5" customFormat="1" ht="11.25">
      <c r="C693" s="14"/>
      <c r="F693" s="14"/>
    </row>
    <row r="694" spans="3:6" s="5" customFormat="1" ht="11.25">
      <c r="C694" s="14"/>
      <c r="F694" s="14"/>
    </row>
    <row r="695" spans="3:6" s="5" customFormat="1" ht="11.25">
      <c r="C695" s="14"/>
      <c r="F695" s="14"/>
    </row>
    <row r="696" spans="3:6" s="5" customFormat="1" ht="11.25">
      <c r="C696" s="14"/>
      <c r="F696" s="14"/>
    </row>
    <row r="697" spans="3:6" s="5" customFormat="1" ht="11.25">
      <c r="C697" s="14"/>
      <c r="F697" s="14"/>
    </row>
    <row r="698" spans="3:6" s="5" customFormat="1" ht="11.25">
      <c r="C698" s="14"/>
      <c r="F698" s="14"/>
    </row>
    <row r="699" spans="3:6" s="5" customFormat="1" ht="11.25">
      <c r="C699" s="14"/>
      <c r="F699" s="14"/>
    </row>
    <row r="700" spans="3:6" s="5" customFormat="1" ht="11.25">
      <c r="C700" s="14"/>
      <c r="F700" s="14"/>
    </row>
    <row r="701" spans="3:6" s="5" customFormat="1" ht="11.25">
      <c r="C701" s="14"/>
      <c r="F701" s="14"/>
    </row>
    <row r="702" spans="3:6" s="5" customFormat="1" ht="11.25">
      <c r="C702" s="14"/>
      <c r="F702" s="14"/>
    </row>
    <row r="703" spans="3:6" s="5" customFormat="1" ht="11.25">
      <c r="C703" s="14"/>
      <c r="F703" s="14"/>
    </row>
    <row r="704" spans="3:6" s="5" customFormat="1" ht="11.25">
      <c r="C704" s="14"/>
      <c r="F704" s="14"/>
    </row>
    <row r="705" spans="3:6" s="5" customFormat="1" ht="11.25">
      <c r="C705" s="14"/>
      <c r="F705" s="14"/>
    </row>
    <row r="706" spans="3:6" s="5" customFormat="1" ht="11.25">
      <c r="C706" s="14"/>
      <c r="F706" s="14"/>
    </row>
    <row r="707" spans="3:6" s="5" customFormat="1" ht="11.25">
      <c r="C707" s="14"/>
      <c r="F707" s="14"/>
    </row>
    <row r="708" spans="3:6" s="5" customFormat="1" ht="11.25">
      <c r="C708" s="14"/>
      <c r="F708" s="14"/>
    </row>
    <row r="709" spans="3:6" s="5" customFormat="1" ht="11.25">
      <c r="C709" s="14"/>
      <c r="F709" s="14"/>
    </row>
    <row r="710" spans="3:6" s="5" customFormat="1" ht="11.25">
      <c r="C710" s="14"/>
      <c r="F710" s="14"/>
    </row>
    <row r="711" spans="3:6" s="5" customFormat="1" ht="11.25">
      <c r="C711" s="14"/>
      <c r="F711" s="14"/>
    </row>
    <row r="712" spans="3:6" s="5" customFormat="1" ht="11.25">
      <c r="C712" s="14"/>
      <c r="F712" s="14"/>
    </row>
    <row r="713" spans="3:6" s="5" customFormat="1" ht="11.25">
      <c r="C713" s="14"/>
      <c r="F713" s="14"/>
    </row>
    <row r="714" spans="3:6" s="5" customFormat="1" ht="11.25">
      <c r="C714" s="14"/>
      <c r="F714" s="14"/>
    </row>
    <row r="715" spans="3:6" s="5" customFormat="1" ht="11.25">
      <c r="C715" s="14"/>
      <c r="F715" s="14"/>
    </row>
    <row r="716" spans="3:6" s="5" customFormat="1" ht="11.25">
      <c r="C716" s="14"/>
      <c r="F716" s="14"/>
    </row>
    <row r="717" spans="3:6" s="5" customFormat="1" ht="11.25">
      <c r="C717" s="14"/>
      <c r="F717" s="14"/>
    </row>
    <row r="718" spans="3:6" s="5" customFormat="1" ht="11.25">
      <c r="C718" s="14"/>
      <c r="F718" s="14"/>
    </row>
    <row r="719" spans="3:6" s="5" customFormat="1" ht="11.25">
      <c r="C719" s="14"/>
      <c r="F719" s="14"/>
    </row>
    <row r="720" spans="3:6" s="5" customFormat="1" ht="11.25">
      <c r="C720" s="14"/>
      <c r="F720" s="14"/>
    </row>
    <row r="721" spans="2:6" s="5" customFormat="1" ht="11.25">
      <c r="B721" s="6"/>
      <c r="C721" s="14"/>
      <c r="F721" s="14"/>
    </row>
  </sheetData>
  <sheetProtection/>
  <mergeCells count="9">
    <mergeCell ref="B218:E218"/>
    <mergeCell ref="B221:E221"/>
    <mergeCell ref="B2:H2"/>
    <mergeCell ref="B3:H3"/>
    <mergeCell ref="A5:B5"/>
    <mergeCell ref="D5:E5"/>
    <mergeCell ref="A6:B6"/>
    <mergeCell ref="D6:E6"/>
    <mergeCell ref="B215:F215"/>
  </mergeCells>
  <printOptions/>
  <pageMargins left="0.34" right="0.35433070866141736" top="0.24" bottom="0.21" header="0.2" footer="0.19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2015-07-14T05:24:18Z</cp:lastPrinted>
  <dcterms:created xsi:type="dcterms:W3CDTF">2005-01-26T09:08:47Z</dcterms:created>
  <dcterms:modified xsi:type="dcterms:W3CDTF">2015-07-14T05:43:14Z</dcterms:modified>
  <cp:category/>
  <cp:version/>
  <cp:contentType/>
  <cp:contentStatus/>
</cp:coreProperties>
</file>